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I:\Marketing\Projects\07 Order Forms Checklists &amp; Price Comparisions\"/>
    </mc:Choice>
  </mc:AlternateContent>
  <xr:revisionPtr revIDLastSave="0" documentId="8_{995CC148-44D4-44CF-BBDA-7F0FD4DAFEC5}" xr6:coauthVersionLast="47" xr6:coauthVersionMax="47" xr10:uidLastSave="{00000000-0000-0000-0000-000000000000}"/>
  <bookViews>
    <workbookView xWindow="28680" yWindow="-120" windowWidth="25440" windowHeight="15390" tabRatio="394" xr2:uid="{00000000-000D-0000-FFFF-FFFF00000000}"/>
  </bookViews>
  <sheets>
    <sheet name="GIB Weatherline Order Form" sheetId="1" r:id="rId1"/>
    <sheet name="Ratio Cals" sheetId="2" state="hidden" r:id="rId2"/>
  </sheets>
  <externalReferences>
    <externalReference r:id="rId3"/>
  </externalReferences>
  <definedNames>
    <definedName name="DELIVERY_TYPE">'GIB Weatherline Order Form'!#REF!</definedName>
    <definedName name="_xlnm.Print_Area" localSheetId="0">'GIB Weatherline Order Form'!$A$1:$M$51</definedName>
    <definedName name="Select_from_drop_down_list">'GIB Weatherline Order Form'!#REF!</definedName>
    <definedName name="Standard_drop_down">'GIB Weatherline Order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F26" i="1"/>
  <c r="F25" i="1" l="1"/>
  <c r="I19" i="1" l="1"/>
  <c r="H19" i="1"/>
  <c r="A51" i="1" l="1"/>
  <c r="B51" i="1"/>
  <c r="N46" i="2" l="1"/>
  <c r="I46" i="2"/>
  <c r="O43" i="2"/>
  <c r="J43" i="2"/>
  <c r="O42" i="2"/>
  <c r="J42" i="2"/>
  <c r="O41" i="2"/>
  <c r="J41" i="2"/>
  <c r="O40" i="2"/>
  <c r="J40" i="2"/>
  <c r="O39" i="2"/>
  <c r="J39" i="2"/>
  <c r="O38" i="2"/>
  <c r="J38" i="2"/>
  <c r="O37" i="2"/>
  <c r="J37" i="2"/>
  <c r="I33" i="2"/>
  <c r="I31" i="2"/>
  <c r="J23" i="2"/>
  <c r="I47" i="2" l="1"/>
  <c r="K42" i="2" s="1"/>
  <c r="I32" i="2" s="1"/>
  <c r="N47" i="2"/>
  <c r="P39" i="2" l="1"/>
  <c r="P43" i="2"/>
  <c r="P40" i="2"/>
  <c r="K40" i="2"/>
  <c r="I30" i="2" s="1"/>
  <c r="K41" i="2"/>
  <c r="K43" i="2"/>
  <c r="P38" i="2"/>
  <c r="K37" i="2"/>
  <c r="I27" i="2" s="1"/>
  <c r="P41" i="2"/>
  <c r="K38" i="2"/>
  <c r="I28" i="2" s="1"/>
  <c r="K39" i="2"/>
  <c r="I29" i="2" s="1"/>
  <c r="P42" i="2"/>
  <c r="P37" i="2"/>
  <c r="F29" i="1" l="1"/>
  <c r="F27" i="1"/>
  <c r="E45" i="1" l="1"/>
  <c r="E38" i="1"/>
  <c r="E36" i="1"/>
  <c r="E40" i="1"/>
  <c r="E34" i="1"/>
  <c r="E49" i="1"/>
  <c r="E51" i="1"/>
  <c r="E47" i="1"/>
  <c r="L19" i="1"/>
</calcChain>
</file>

<file path=xl/sharedStrings.xml><?xml version="1.0" encoding="utf-8"?>
<sst xmlns="http://schemas.openxmlformats.org/spreadsheetml/2006/main" count="168" uniqueCount="127">
  <si>
    <t xml:space="preserve"> </t>
  </si>
  <si>
    <t>M2</t>
  </si>
  <si>
    <t>Truck Type</t>
  </si>
  <si>
    <t>Rounds</t>
  </si>
  <si>
    <t>Not Required</t>
  </si>
  <si>
    <t>Required</t>
  </si>
  <si>
    <t>Delivery Type</t>
  </si>
  <si>
    <t>Pick Up From Merchant</t>
  </si>
  <si>
    <t>Merchant to Deliver to Site</t>
  </si>
  <si>
    <t xml:space="preserve">Use GIB® Deliver to Site Service </t>
  </si>
  <si>
    <t>Pick Up Ex Works GIB® Warehouse</t>
  </si>
  <si>
    <t>PRODUCT DESCRIPTION</t>
  </si>
  <si>
    <t xml:space="preserve">Sheet Length Options </t>
  </si>
  <si>
    <t>GIB® SKU</t>
  </si>
  <si>
    <t>SKU</t>
  </si>
  <si>
    <t>3000 x 1200</t>
  </si>
  <si>
    <t>LENGTH (mm)</t>
  </si>
  <si>
    <t xml:space="preserve">30mm x 30m Flashing Tape </t>
  </si>
  <si>
    <t xml:space="preserve">100mm x 30m Flashing Tape </t>
  </si>
  <si>
    <t>10mm</t>
  </si>
  <si>
    <t>13mm</t>
  </si>
  <si>
    <t>QTY CALULATION INFO</t>
  </si>
  <si>
    <t>Pallet Covers  Sheet thicknesses</t>
  </si>
  <si>
    <t>FASTENERS</t>
  </si>
  <si>
    <t>PER m2</t>
  </si>
  <si>
    <t>shts per cover</t>
  </si>
  <si>
    <t>PALLET COVERS</t>
  </si>
  <si>
    <t>CLD BATTENS</t>
  </si>
  <si>
    <t xml:space="preserve">metres for every </t>
  </si>
  <si>
    <t>1 M2</t>
  </si>
  <si>
    <t>60mm x 30m Flashing Tape</t>
  </si>
  <si>
    <t xml:space="preserve">Tape Ordering Ratio </t>
  </si>
  <si>
    <t>30mm W/L Flashing</t>
  </si>
  <si>
    <t>60mm W/L Flashing</t>
  </si>
  <si>
    <t>100mm W/L Flashing</t>
  </si>
  <si>
    <t>150mm W/L Flashing</t>
  </si>
  <si>
    <t>200mm W/L Flashing</t>
  </si>
  <si>
    <t>150mm W/L Sill</t>
  </si>
  <si>
    <t>200mm W/L Sill</t>
  </si>
  <si>
    <r>
      <t xml:space="preserve">Tape Ordering Ratios                                 </t>
    </r>
    <r>
      <rPr>
        <sz val="18"/>
        <color theme="1"/>
        <rFont val="Calibri"/>
        <family val="2"/>
        <scheme val="minor"/>
      </rPr>
      <t xml:space="preserve">  (Based on FL Trial House Usage)</t>
    </r>
  </si>
  <si>
    <t>Tape Usage Ratios</t>
  </si>
  <si>
    <t>Tape Ratio one roll of tape per 10m2 board</t>
  </si>
  <si>
    <t>1 roll tape per</t>
  </si>
  <si>
    <t>m2 board</t>
  </si>
  <si>
    <t>FL Trial House - 90mm framing</t>
  </si>
  <si>
    <t>FL Trial House - 140mm framing</t>
  </si>
  <si>
    <t>Rolls Used</t>
  </si>
  <si>
    <t>LM Used</t>
  </si>
  <si>
    <t>Board M2 Nett Wall Area</t>
  </si>
  <si>
    <t>one roll every 10m2 board</t>
  </si>
  <si>
    <t>Rolls per house</t>
  </si>
  <si>
    <t>LM Tape Per House</t>
  </si>
  <si>
    <t>90mm Timber Framing</t>
  </si>
  <si>
    <t>140mm Timber Framing</t>
  </si>
  <si>
    <t>Steel Stud</t>
  </si>
  <si>
    <t xml:space="preserve">Usage Ratio </t>
  </si>
  <si>
    <t>SITE ADDRESS:</t>
  </si>
  <si>
    <t>ORDER DATE:</t>
  </si>
  <si>
    <t>DELIVERY  INSTRUCTIONS:</t>
  </si>
  <si>
    <t>ADDITIONAL SITE INFO:</t>
  </si>
  <si>
    <t>Any  Available Round</t>
  </si>
  <si>
    <t>7.00am - 10.00am</t>
  </si>
  <si>
    <t>10.30am - 1.30pm</t>
  </si>
  <si>
    <t>2pm - 5pm</t>
  </si>
  <si>
    <t>2450 x 1200</t>
  </si>
  <si>
    <t>2750 x 1200</t>
  </si>
  <si>
    <t xml:space="preserve">1 Pallet can hold a maximum of 30 sheets of 10mm GIB Weatherline® or 22 sheets of 13mm GIB Weatherline® or part there of.  </t>
  </si>
  <si>
    <t>PLEASE SEND THIS COMPLETED ORDER TO YOUR PREFERRED MERCHANT FOR ORDER PROCESSING</t>
  </si>
  <si>
    <t>CUSTOMER GENERAL ORDER INFO</t>
  </si>
  <si>
    <t>(PLEASE COMPLETE THE BELOW SECTION ONLY IF ORDERING GIB® DELIVERED TO SITE SERVICES)</t>
  </si>
  <si>
    <t>MERCHANT NAME:</t>
  </si>
  <si>
    <t>DESIRED DELIVERY DATE:</t>
  </si>
  <si>
    <t>GIB® SERVICE TYPE:</t>
  </si>
  <si>
    <t>DESIRED DELIVERY TYPE:</t>
  </si>
  <si>
    <t xml:space="preserve">DTS ROUND: </t>
  </si>
  <si>
    <t>SITE INSPECTION DESIRED:</t>
  </si>
  <si>
    <t>CUSTOMER NAME:</t>
  </si>
  <si>
    <t>SITE CONTACT NAME:</t>
  </si>
  <si>
    <t>Please Note: GIB® Deliver to Site Services only available in Auckland, Tauranga, Hamilton, Wellington, Christchurch</t>
  </si>
  <si>
    <t>CUSTOMER ORDER NUMBER:</t>
  </si>
  <si>
    <t>SITE CONTACT MOBILE:</t>
  </si>
  <si>
    <t>GIB WEATHERLINE® RIGID BARRIER SYSTEMS ORDER FORM</t>
  </si>
  <si>
    <r>
      <t xml:space="preserve">USING THIS FORM: 1). </t>
    </r>
    <r>
      <rPr>
        <sz val="12"/>
        <rFont val="Calibri"/>
        <family val="2"/>
        <scheme val="minor"/>
      </rPr>
      <t xml:space="preserve">This order form is specifically for ordering GIB Weatherline Rigid Air Barrier Systems componentry. For general GIB plasterboard ordering use the 'GIB Plasterboard Order Form' available from www.gib.co.nz/gib-plasterboard-order-forms. </t>
    </r>
    <r>
      <rPr>
        <b/>
        <sz val="12"/>
        <rFont val="Calibri"/>
        <family val="2"/>
        <scheme val="minor"/>
      </rPr>
      <t xml:space="preserve">2). </t>
    </r>
    <r>
      <rPr>
        <sz val="12"/>
        <rFont val="Calibri"/>
        <family val="2"/>
        <scheme val="minor"/>
      </rPr>
      <t xml:space="preserve">Delivered to Site Services  are available Auckland, Hamilton, Tauranga, Wellington and Christchurch. </t>
    </r>
    <r>
      <rPr>
        <b/>
        <sz val="12"/>
        <rFont val="Calibri"/>
        <family val="2"/>
        <scheme val="minor"/>
      </rPr>
      <t>3).</t>
    </r>
    <r>
      <rPr>
        <sz val="12"/>
        <rFont val="Calibri"/>
        <family val="2"/>
        <scheme val="minor"/>
      </rPr>
      <t xml:space="preserve"> All orders must be sent to your preferred merchant for processing and are subject to Winstone Wallboards order confirmation. </t>
    </r>
    <r>
      <rPr>
        <b/>
        <sz val="12"/>
        <rFont val="Calibri"/>
        <family val="2"/>
        <scheme val="minor"/>
      </rPr>
      <t>4).</t>
    </r>
    <r>
      <rPr>
        <sz val="12"/>
        <rFont val="Calibri"/>
        <family val="2"/>
        <scheme val="minor"/>
      </rPr>
      <t xml:space="preserve"> Grey shaded boxes in the below document indicate information which the customer can enter information. 5</t>
    </r>
    <r>
      <rPr>
        <b/>
        <sz val="12"/>
        <rFont val="Calibri"/>
        <family val="2"/>
        <scheme val="minor"/>
      </rPr>
      <t xml:space="preserve">). </t>
    </r>
    <r>
      <rPr>
        <sz val="12"/>
        <rFont val="Calibri"/>
        <family val="2"/>
        <scheme val="minor"/>
      </rPr>
      <t xml:space="preserve">For further assistance call the GIB Helpline 0800 100 422 or visit www.gib.co.nz.  </t>
    </r>
  </si>
  <si>
    <t>Deliver to Merchant Store</t>
  </si>
  <si>
    <t>GIB: Hiab drop and go to site</t>
  </si>
  <si>
    <t>GIB: Specialised crane services</t>
  </si>
  <si>
    <t>Yes</t>
  </si>
  <si>
    <t>No</t>
  </si>
  <si>
    <t>STEP 1: SPECIFY TYPE OF FRAMING TO BE USED ON PROJECT</t>
  </si>
  <si>
    <t>FRAMING TYPE</t>
  </si>
  <si>
    <t>10mm GIB Weatherline®</t>
  </si>
  <si>
    <t>13mm GIB Weatherline®</t>
  </si>
  <si>
    <t>STEP 2: GIB WEATHERLINE® SHEETS QTY REQUIRED</t>
  </si>
  <si>
    <t xml:space="preserve">Use drop down in next cell to indicate 90mm, 140mm Timber Frame or Steel Frame. </t>
  </si>
  <si>
    <t>SHT PRODUCT</t>
  </si>
  <si>
    <t xml:space="preserve">Suggested tape and fastener suggested quantities will automatically populate when GIB Weatherline® sheet quantities are entered at Step 2.  </t>
  </si>
  <si>
    <t>SUGG QTY (PER PKT)</t>
  </si>
  <si>
    <t>Timber only</t>
  </si>
  <si>
    <t>Steel only</t>
  </si>
  <si>
    <t xml:space="preserve">SUITABLE FRAMING TYPE  </t>
  </si>
  <si>
    <t>STEP 3: GIB WEATHERLINE®  FASTENERS</t>
  </si>
  <si>
    <t>STEP 4: GIB WEATHERLINE® FLASHING TAPES</t>
  </si>
  <si>
    <t>Where to Use: Top/bottom plate and intermediate fasteners</t>
  </si>
  <si>
    <t>Where to Use: Vertical sheet joints</t>
  </si>
  <si>
    <t>Where to Use: Horizontal sheet joints and corners</t>
  </si>
  <si>
    <t>Where to Use: Sealing window and penetration openings</t>
  </si>
  <si>
    <t xml:space="preserve">41mm x6g Ceramic Coated High Thread </t>
  </si>
  <si>
    <t xml:space="preserve"> (sold in packs of 1000 collated screws)     </t>
  </si>
  <si>
    <t xml:space="preserve">63mm x8g Ceramic Coated High Thread </t>
  </si>
  <si>
    <t xml:space="preserve">(sold in packs of 500 loose screws)     </t>
  </si>
  <si>
    <t xml:space="preserve">32mm x8g Ceramic Coated Drill Point       </t>
  </si>
  <si>
    <r>
      <t xml:space="preserve">47mm x8g Ceramic Coated Drill Point  </t>
    </r>
    <r>
      <rPr>
        <sz val="8"/>
        <rFont val="Calibri"/>
        <family val="2"/>
        <scheme val="minor"/>
      </rPr>
      <t xml:space="preserve"> </t>
    </r>
    <r>
      <rPr>
        <sz val="10"/>
        <rFont val="Calibri"/>
        <family val="2"/>
        <scheme val="minor"/>
      </rPr>
      <t xml:space="preserve">   </t>
    </r>
  </si>
  <si>
    <t xml:space="preserve"> (sold in packs of 800 loose screws) </t>
  </si>
  <si>
    <t>STEP 5:GIB WEATHERLINE® SILL TAPES</t>
  </si>
  <si>
    <t>SUGG QTY (ROLLS)</t>
  </si>
  <si>
    <t>Where to Use: Sealing window sill openings</t>
  </si>
  <si>
    <t>Suggested tape and fastener quantities are based on actual usage ratios in stand alone residential homes and should be taken as an indicative guide for residential projects only. Actual tape and fastener usage will vary depending on the building design and cladding system used.</t>
  </si>
  <si>
    <t>GENERAL SHEET NOTES</t>
  </si>
  <si>
    <t xml:space="preserve">GIB Weatherline® sheets must be kept dry prior to installation. Pallets are supplied by default with Premium Stretch Wrapping to protect sheets from the elements prior to installation. An additional charge applies for pallet wrapping. </t>
  </si>
  <si>
    <t xml:space="preserve"> Alternatively a reusable waterproof pallet cover can be purchased. Customers may also opt to not purchase a reusable cover or Premium Stretch Wrapping at their own risk.</t>
  </si>
  <si>
    <t xml:space="preserve">Contact GIB® customer services 0800 475 475 for more information. </t>
  </si>
  <si>
    <t xml:space="preserve">PALLET WEATHER PROTECTION OPTIONS  </t>
  </si>
  <si>
    <t>Please select one of the below fastener options for your project</t>
  </si>
  <si>
    <t>QTY TO ORDER(SHT)</t>
  </si>
  <si>
    <t>QTY TO ORDER (PKT)</t>
  </si>
  <si>
    <t>SUGG QTY (ROLL)</t>
  </si>
  <si>
    <t>QTY TO ORDER (ROLL)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</si>
</sst>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30" x14ac:knownFonts="1">
    <font>
      <sz val="11"/>
      <color theme="1"/>
      <name val="Calibri"/>
      <family val="2"/>
      <scheme val="minor"/>
    </font>
    <font>
      <sz val="10"/>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sz val="11"/>
      <color theme="1"/>
      <name val="Calibri"/>
      <family val="2"/>
      <scheme val="minor"/>
    </font>
    <font>
      <sz val="11"/>
      <color rgb="FFFF0000"/>
      <name val="Calibri"/>
      <family val="2"/>
      <scheme val="minor"/>
    </font>
    <font>
      <b/>
      <sz val="10"/>
      <name val="Calibri"/>
      <family val="2"/>
      <scheme val="minor"/>
    </font>
    <font>
      <sz val="10"/>
      <name val="Calibri"/>
      <family val="2"/>
      <scheme val="minor"/>
    </font>
    <font>
      <b/>
      <sz val="18"/>
      <color theme="1"/>
      <name val="Calibri"/>
      <family val="2"/>
      <scheme val="minor"/>
    </font>
    <font>
      <sz val="18"/>
      <color theme="1"/>
      <name val="Calibri"/>
      <family val="2"/>
      <scheme val="minor"/>
    </font>
    <font>
      <b/>
      <u/>
      <sz val="18"/>
      <color theme="1"/>
      <name val="Calibri"/>
      <family val="2"/>
      <scheme val="minor"/>
    </font>
    <font>
      <b/>
      <u/>
      <sz val="11"/>
      <color theme="1"/>
      <name val="Calibri"/>
      <family val="2"/>
      <scheme val="minor"/>
    </font>
    <font>
      <sz val="16"/>
      <color theme="1"/>
      <name val="Calibri"/>
      <family val="2"/>
      <scheme val="minor"/>
    </font>
    <font>
      <i/>
      <sz val="10"/>
      <name val="Calibri"/>
      <family val="2"/>
      <scheme val="minor"/>
    </font>
    <font>
      <sz val="11"/>
      <color theme="0"/>
      <name val="Calibri"/>
      <family val="2"/>
      <scheme val="minor"/>
    </font>
    <font>
      <b/>
      <sz val="25"/>
      <color theme="1"/>
      <name val="Calibri"/>
      <family val="2"/>
      <scheme val="minor"/>
    </font>
    <font>
      <b/>
      <sz val="16"/>
      <color theme="1"/>
      <name val="Calibri"/>
      <family val="2"/>
      <scheme val="minor"/>
    </font>
    <font>
      <b/>
      <sz val="12"/>
      <color theme="0"/>
      <name val="Calibri"/>
      <family val="2"/>
      <scheme val="minor"/>
    </font>
    <font>
      <b/>
      <i/>
      <sz val="12"/>
      <color theme="0"/>
      <name val="Calibri"/>
      <family val="2"/>
      <scheme val="minor"/>
    </font>
    <font>
      <b/>
      <sz val="10.5"/>
      <color theme="1"/>
      <name val="Calibri"/>
      <family val="2"/>
      <scheme val="minor"/>
    </font>
    <font>
      <i/>
      <sz val="11"/>
      <color theme="1"/>
      <name val="Calibri"/>
      <family val="2"/>
      <scheme val="minor"/>
    </font>
    <font>
      <b/>
      <sz val="10"/>
      <color theme="1"/>
      <name val="Calibri"/>
      <family val="2"/>
      <scheme val="minor"/>
    </font>
    <font>
      <b/>
      <sz val="16"/>
      <name val="Calibri"/>
      <family val="2"/>
      <scheme val="minor"/>
    </font>
    <font>
      <sz val="8"/>
      <name val="Calibri"/>
      <family val="2"/>
      <scheme val="minor"/>
    </font>
    <font>
      <b/>
      <i/>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C99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249977111117893"/>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theme="0"/>
      </right>
      <top style="medium">
        <color theme="0"/>
      </top>
      <bottom style="medium">
        <color theme="0"/>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0"/>
      </left>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style="thin">
        <color theme="0"/>
      </right>
      <top style="thin">
        <color theme="0"/>
      </top>
      <bottom/>
      <diagonal/>
    </border>
    <border>
      <left/>
      <right/>
      <top/>
      <bottom style="thin">
        <color theme="0"/>
      </bottom>
      <diagonal/>
    </border>
    <border>
      <left/>
      <right style="thin">
        <color indexed="64"/>
      </right>
      <top/>
      <bottom style="thin">
        <color theme="0"/>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style="thin">
        <color indexed="64"/>
      </top>
      <bottom style="thin">
        <color theme="0"/>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diagonal/>
    </border>
    <border>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diagonal/>
    </border>
    <border>
      <left/>
      <right/>
      <top style="thin">
        <color theme="0"/>
      </top>
      <bottom style="thin">
        <color theme="1"/>
      </bottom>
      <diagonal/>
    </border>
    <border>
      <left/>
      <right style="thin">
        <color indexed="64"/>
      </right>
      <top style="thin">
        <color indexed="64"/>
      </top>
      <bottom style="thin">
        <color theme="0"/>
      </bottom>
      <diagonal/>
    </border>
    <border>
      <left/>
      <right style="thin">
        <color indexed="64"/>
      </right>
      <top style="thin">
        <color theme="1"/>
      </top>
      <bottom style="thin">
        <color theme="1"/>
      </bottom>
      <diagonal/>
    </border>
    <border>
      <left/>
      <right style="thin">
        <color indexed="64"/>
      </right>
      <top style="thin">
        <color theme="1"/>
      </top>
      <bottom/>
      <diagonal/>
    </border>
    <border>
      <left/>
      <right/>
      <top style="thin">
        <color indexed="64"/>
      </top>
      <bottom style="hair">
        <color theme="0" tint="-0.14999847407452621"/>
      </bottom>
      <diagonal/>
    </border>
    <border>
      <left/>
      <right/>
      <top/>
      <bottom style="hair">
        <color theme="0" tint="-0.14999847407452621"/>
      </bottom>
      <diagonal/>
    </border>
    <border>
      <left/>
      <right/>
      <top style="hair">
        <color theme="0" tint="-0.14999847407452621"/>
      </top>
      <bottom style="hair">
        <color theme="0" tint="-0.14999847407452621"/>
      </bottom>
      <diagonal/>
    </border>
    <border>
      <left/>
      <right/>
      <top style="hair">
        <color theme="0" tint="-0.14999847407452621"/>
      </top>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right/>
      <top style="thin">
        <color theme="1"/>
      </top>
      <bottom style="hair">
        <color theme="0" tint="-0.14999847407452621"/>
      </bottom>
      <diagonal/>
    </border>
    <border>
      <left style="thin">
        <color theme="1"/>
      </left>
      <right/>
      <top style="thin">
        <color theme="1"/>
      </top>
      <bottom style="hair">
        <color theme="0" tint="-0.14999847407452621"/>
      </bottom>
      <diagonal/>
    </border>
    <border>
      <left style="hair">
        <color theme="0" tint="-0.14999847407452621"/>
      </left>
      <right/>
      <top style="hair">
        <color theme="0" tint="-0.14999847407452621"/>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style="thin">
        <color indexed="64"/>
      </left>
      <right/>
      <top style="hair">
        <color theme="0" tint="-0.14999847407452621"/>
      </top>
      <bottom/>
      <diagonal/>
    </border>
    <border>
      <left style="thin">
        <color indexed="64"/>
      </left>
      <right/>
      <top/>
      <bottom style="hair">
        <color theme="0" tint="-0.14999847407452621"/>
      </bottom>
      <diagonal/>
    </border>
  </borders>
  <cellStyleXfs count="2">
    <xf numFmtId="0" fontId="0" fillId="0" borderId="0"/>
    <xf numFmtId="0" fontId="9" fillId="0" borderId="0"/>
  </cellStyleXfs>
  <cellXfs count="298">
    <xf numFmtId="0" fontId="0" fillId="0" borderId="0" xfId="0"/>
    <xf numFmtId="49" fontId="0" fillId="0" borderId="0" xfId="0" applyNumberFormat="1" applyFont="1" applyFill="1" applyBorder="1" applyAlignment="1" applyProtection="1"/>
    <xf numFmtId="0" fontId="4" fillId="0" borderId="0" xfId="0" applyFont="1"/>
    <xf numFmtId="49" fontId="4" fillId="0" borderId="0" xfId="0" applyNumberFormat="1" applyFont="1" applyFill="1" applyBorder="1" applyAlignment="1" applyProtection="1"/>
    <xf numFmtId="0" fontId="0" fillId="0" borderId="16" xfId="0" applyBorder="1"/>
    <xf numFmtId="0" fontId="0" fillId="0" borderId="6" xfId="0" applyBorder="1"/>
    <xf numFmtId="0" fontId="0" fillId="0" borderId="7" xfId="0" applyBorder="1"/>
    <xf numFmtId="0" fontId="4" fillId="0" borderId="19" xfId="0" applyFont="1" applyBorder="1"/>
    <xf numFmtId="0" fontId="4" fillId="0" borderId="0" xfId="0" applyFont="1" applyBorder="1"/>
    <xf numFmtId="0" fontId="0" fillId="0" borderId="0" xfId="0" applyBorder="1"/>
    <xf numFmtId="0" fontId="0" fillId="0" borderId="20" xfId="0" applyBorder="1"/>
    <xf numFmtId="0" fontId="0" fillId="0" borderId="19" xfId="0" applyBorder="1"/>
    <xf numFmtId="0" fontId="10" fillId="0" borderId="0" xfId="0" applyFont="1" applyBorder="1"/>
    <xf numFmtId="0" fontId="10" fillId="0" borderId="19" xfId="0" applyFont="1" applyBorder="1"/>
    <xf numFmtId="0" fontId="0" fillId="0" borderId="17" xfId="0" applyBorder="1"/>
    <xf numFmtId="0" fontId="0" fillId="0" borderId="1" xfId="0" applyBorder="1"/>
    <xf numFmtId="0" fontId="0" fillId="0" borderId="18" xfId="0" applyBorder="1"/>
    <xf numFmtId="0" fontId="4" fillId="3" borderId="17" xfId="1" applyFont="1" applyFill="1" applyBorder="1" applyAlignment="1">
      <alignment horizontal="center" wrapText="1"/>
    </xf>
    <xf numFmtId="0" fontId="9" fillId="2" borderId="19" xfId="1" applyFont="1" applyFill="1" applyBorder="1" applyAlignment="1"/>
    <xf numFmtId="0" fontId="9" fillId="2" borderId="19" xfId="1" applyFont="1" applyFill="1" applyBorder="1"/>
    <xf numFmtId="0" fontId="9" fillId="2" borderId="17" xfId="1" applyFont="1" applyFill="1" applyBorder="1"/>
    <xf numFmtId="0" fontId="15" fillId="0" borderId="0" xfId="0" applyFont="1"/>
    <xf numFmtId="0" fontId="0" fillId="2" borderId="0" xfId="0" applyFill="1"/>
    <xf numFmtId="0" fontId="4" fillId="3" borderId="16" xfId="0" applyFont="1" applyFill="1" applyBorder="1"/>
    <xf numFmtId="0" fontId="4" fillId="3" borderId="6" xfId="0" applyFont="1" applyFill="1" applyBorder="1"/>
    <xf numFmtId="0" fontId="0" fillId="3" borderId="7" xfId="0" applyFill="1" applyBorder="1"/>
    <xf numFmtId="0" fontId="16" fillId="0" borderId="0" xfId="0" applyFont="1"/>
    <xf numFmtId="0" fontId="13" fillId="0" borderId="0" xfId="1" applyFont="1"/>
    <xf numFmtId="0" fontId="9" fillId="0" borderId="0" xfId="0" applyFont="1"/>
    <xf numFmtId="0" fontId="9" fillId="2" borderId="0" xfId="0" applyFont="1" applyFill="1"/>
    <xf numFmtId="0" fontId="9" fillId="0" borderId="0" xfId="1" applyFont="1"/>
    <xf numFmtId="0" fontId="4" fillId="0" borderId="0" xfId="1" applyFont="1" applyAlignment="1">
      <alignment horizontal="center" wrapText="1"/>
    </xf>
    <xf numFmtId="0" fontId="4" fillId="0" borderId="0" xfId="0" applyFont="1" applyAlignment="1">
      <alignment wrapText="1"/>
    </xf>
    <xf numFmtId="0" fontId="4" fillId="2" borderId="0" xfId="0" applyFont="1" applyFill="1" applyAlignment="1">
      <alignment wrapText="1"/>
    </xf>
    <xf numFmtId="0" fontId="9" fillId="0" borderId="0" xfId="1" applyFont="1" applyAlignment="1"/>
    <xf numFmtId="0" fontId="9" fillId="0" borderId="0" xfId="1" applyFont="1" applyAlignment="1">
      <alignment horizontal="center"/>
    </xf>
    <xf numFmtId="2" fontId="9" fillId="0" borderId="0" xfId="0" applyNumberFormat="1" applyFont="1"/>
    <xf numFmtId="0" fontId="9" fillId="0" borderId="0" xfId="1" applyFont="1" applyBorder="1" applyAlignment="1">
      <alignment horizontal="center"/>
    </xf>
    <xf numFmtId="165" fontId="9" fillId="0" borderId="1" xfId="1" applyNumberFormat="1" applyFont="1" applyBorder="1" applyAlignment="1">
      <alignment horizontal="right"/>
    </xf>
    <xf numFmtId="165" fontId="9" fillId="0" borderId="0" xfId="1" applyNumberFormat="1" applyFont="1" applyBorder="1" applyAlignment="1">
      <alignment horizontal="right"/>
    </xf>
    <xf numFmtId="0" fontId="9" fillId="0" borderId="6" xfId="1" applyFont="1" applyBorder="1"/>
    <xf numFmtId="0" fontId="9" fillId="4" borderId="6" xfId="1" applyFont="1" applyFill="1" applyBorder="1"/>
    <xf numFmtId="0" fontId="4" fillId="4" borderId="6" xfId="0" applyFont="1" applyFill="1" applyBorder="1"/>
    <xf numFmtId="0" fontId="9" fillId="0" borderId="6" xfId="0" applyFont="1" applyBorder="1"/>
    <xf numFmtId="0" fontId="9" fillId="0" borderId="0" xfId="1" applyFont="1" applyBorder="1"/>
    <xf numFmtId="0" fontId="9" fillId="4" borderId="0" xfId="1" applyFont="1" applyFill="1" applyBorder="1"/>
    <xf numFmtId="0" fontId="9" fillId="0" borderId="0" xfId="0" applyFont="1" applyBorder="1"/>
    <xf numFmtId="0" fontId="0" fillId="0" borderId="1" xfId="1" applyFont="1" applyBorder="1"/>
    <xf numFmtId="0" fontId="9" fillId="0" borderId="1" xfId="1" applyFont="1" applyBorder="1"/>
    <xf numFmtId="0" fontId="9" fillId="0" borderId="1" xfId="0" applyFont="1" applyBorder="1"/>
    <xf numFmtId="0" fontId="17" fillId="0" borderId="0" xfId="1" applyFont="1"/>
    <xf numFmtId="0" fontId="5" fillId="2" borderId="0" xfId="0" applyFont="1" applyFill="1" applyBorder="1" applyAlignment="1" applyProtection="1">
      <alignment horizontal="center"/>
      <protection locked="0"/>
    </xf>
    <xf numFmtId="0" fontId="5" fillId="2" borderId="0" xfId="0" applyFont="1" applyFill="1" applyProtection="1">
      <protection locked="0"/>
    </xf>
    <xf numFmtId="0" fontId="5" fillId="0" borderId="0" xfId="0" applyFont="1" applyProtection="1">
      <protection locked="0"/>
    </xf>
    <xf numFmtId="0" fontId="0" fillId="2" borderId="0" xfId="0" applyFill="1" applyBorder="1" applyAlignment="1" applyProtection="1">
      <alignment wrapText="1"/>
      <protection locked="0"/>
    </xf>
    <xf numFmtId="0" fontId="6" fillId="2" borderId="0" xfId="0" applyFont="1" applyFill="1" applyBorder="1" applyProtection="1">
      <protection locked="0"/>
    </xf>
    <xf numFmtId="1" fontId="5" fillId="2" borderId="0" xfId="0" applyNumberFormat="1" applyFont="1" applyFill="1" applyProtection="1">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protection locked="0"/>
    </xf>
    <xf numFmtId="0" fontId="6" fillId="2" borderId="0" xfId="0" applyFont="1" applyFill="1" applyBorder="1" applyAlignment="1" applyProtection="1">
      <alignment horizontal="center"/>
      <protection locked="0"/>
    </xf>
    <xf numFmtId="1" fontId="8" fillId="2" borderId="0" xfId="0" applyNumberFormat="1" applyFont="1" applyFill="1" applyBorder="1" applyProtection="1">
      <protection locked="0"/>
    </xf>
    <xf numFmtId="1" fontId="2" fillId="2" borderId="0"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164" fontId="2" fillId="2" borderId="0" xfId="0" applyNumberFormat="1" applyFont="1" applyFill="1" applyBorder="1" applyAlignment="1" applyProtection="1">
      <alignment horizontal="center" vertical="center"/>
      <protection locked="0"/>
    </xf>
    <xf numFmtId="2" fontId="7" fillId="2" borderId="0"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 fontId="3" fillId="2" borderId="0"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 fontId="5" fillId="0" borderId="0" xfId="0" applyNumberFormat="1" applyFont="1" applyProtection="1">
      <protection locked="0"/>
    </xf>
    <xf numFmtId="0" fontId="5" fillId="0" borderId="0" xfId="0" applyFont="1" applyAlignment="1" applyProtection="1">
      <alignment horizontal="center"/>
      <protection locked="0"/>
    </xf>
    <xf numFmtId="0" fontId="5" fillId="0" borderId="24" xfId="0" applyFont="1" applyBorder="1" applyProtection="1">
      <protection locked="0"/>
    </xf>
    <xf numFmtId="0" fontId="5" fillId="2" borderId="25" xfId="0" applyFont="1" applyFill="1" applyBorder="1" applyProtection="1">
      <protection locked="0"/>
    </xf>
    <xf numFmtId="1" fontId="18" fillId="2" borderId="1" xfId="0" applyNumberFormat="1" applyFont="1" applyFill="1" applyBorder="1" applyAlignment="1" applyProtection="1">
      <alignment horizontal="left" vertical="center"/>
      <protection locked="0"/>
    </xf>
    <xf numFmtId="1" fontId="18" fillId="2" borderId="1" xfId="0" applyNumberFormat="1" applyFont="1" applyFill="1" applyBorder="1" applyAlignment="1" applyProtection="1">
      <alignment horizontal="left" vertical="center"/>
      <protection locked="0"/>
    </xf>
    <xf numFmtId="1" fontId="12" fillId="2" borderId="16" xfId="0" applyNumberFormat="1" applyFont="1" applyFill="1" applyBorder="1" applyAlignment="1" applyProtection="1">
      <alignment horizontal="left" vertical="top"/>
      <protection locked="0"/>
    </xf>
    <xf numFmtId="1" fontId="12" fillId="2" borderId="6" xfId="0" applyNumberFormat="1" applyFont="1" applyFill="1" applyBorder="1" applyAlignment="1" applyProtection="1">
      <alignment horizontal="left" vertical="top"/>
      <protection locked="0"/>
    </xf>
    <xf numFmtId="0" fontId="0" fillId="2" borderId="12" xfId="0" applyFill="1" applyBorder="1" applyAlignment="1" applyProtection="1">
      <alignment wrapText="1"/>
      <protection locked="0"/>
    </xf>
    <xf numFmtId="0" fontId="13" fillId="3" borderId="16" xfId="1" applyFont="1" applyFill="1" applyBorder="1" applyAlignment="1">
      <alignment horizontal="center" wrapText="1"/>
    </xf>
    <xf numFmtId="0" fontId="13" fillId="3" borderId="6" xfId="1" applyFont="1" applyFill="1" applyBorder="1" applyAlignment="1">
      <alignment horizontal="center" wrapText="1"/>
    </xf>
    <xf numFmtId="0" fontId="13" fillId="3" borderId="7" xfId="1" applyFont="1" applyFill="1" applyBorder="1" applyAlignment="1">
      <alignment horizontal="center" wrapText="1"/>
    </xf>
    <xf numFmtId="0" fontId="4" fillId="3" borderId="1" xfId="0" applyFont="1" applyFill="1" applyBorder="1" applyAlignment="1">
      <alignment horizontal="center" wrapText="1"/>
    </xf>
    <xf numFmtId="0" fontId="4" fillId="3" borderId="18" xfId="0" applyFont="1" applyFill="1" applyBorder="1" applyAlignment="1">
      <alignment horizontal="center" wrapText="1"/>
    </xf>
    <xf numFmtId="9" fontId="0" fillId="2" borderId="0" xfId="0" applyNumberFormat="1" applyFont="1" applyFill="1" applyBorder="1" applyAlignment="1">
      <alignment horizontal="center"/>
    </xf>
    <xf numFmtId="9" fontId="0" fillId="2" borderId="20" xfId="0" applyNumberFormat="1" applyFont="1" applyFill="1" applyBorder="1" applyAlignment="1">
      <alignment horizontal="center"/>
    </xf>
    <xf numFmtId="0" fontId="13" fillId="0" borderId="0" xfId="1" applyFont="1" applyAlignment="1">
      <alignment horizontal="center"/>
    </xf>
    <xf numFmtId="9" fontId="0" fillId="2" borderId="1" xfId="0" applyNumberFormat="1" applyFont="1" applyFill="1" applyBorder="1" applyAlignment="1">
      <alignment horizontal="center"/>
    </xf>
    <xf numFmtId="9" fontId="0" fillId="2" borderId="18" xfId="0" applyNumberFormat="1" applyFont="1" applyFill="1" applyBorder="1" applyAlignment="1">
      <alignment horizontal="center"/>
    </xf>
    <xf numFmtId="0" fontId="20" fillId="2" borderId="35" xfId="0" applyFont="1" applyFill="1" applyBorder="1" applyAlignment="1">
      <alignment horizontal="center"/>
    </xf>
    <xf numFmtId="0" fontId="20" fillId="2" borderId="36" xfId="0" applyFont="1" applyFill="1" applyBorder="1"/>
    <xf numFmtId="0" fontId="20" fillId="2" borderId="8" xfId="0" applyFont="1" applyFill="1" applyBorder="1"/>
    <xf numFmtId="0" fontId="5" fillId="2" borderId="0" xfId="0" applyFont="1" applyFill="1"/>
    <xf numFmtId="0" fontId="5" fillId="0" borderId="0" xfId="0" applyFont="1"/>
    <xf numFmtId="0" fontId="6" fillId="2" borderId="11" xfId="0" applyFont="1" applyFill="1" applyBorder="1" applyAlignment="1">
      <alignment horizontal="left" wrapText="1"/>
    </xf>
    <xf numFmtId="0" fontId="5" fillId="2" borderId="12" xfId="0" applyFont="1" applyFill="1" applyBorder="1" applyAlignment="1">
      <alignment wrapText="1"/>
    </xf>
    <xf numFmtId="0" fontId="5" fillId="2" borderId="10" xfId="0" applyFont="1" applyFill="1" applyBorder="1" applyAlignment="1">
      <alignment wrapText="1"/>
    </xf>
    <xf numFmtId="0" fontId="5" fillId="2" borderId="13" xfId="0" applyFont="1" applyFill="1" applyBorder="1" applyAlignment="1">
      <alignment wrapText="1"/>
    </xf>
    <xf numFmtId="0" fontId="5" fillId="2" borderId="14" xfId="0" applyFont="1" applyFill="1" applyBorder="1" applyAlignment="1">
      <alignment wrapText="1"/>
    </xf>
    <xf numFmtId="0" fontId="5" fillId="2" borderId="15" xfId="0" applyFont="1" applyFill="1" applyBorder="1" applyAlignment="1">
      <alignment wrapText="1"/>
    </xf>
    <xf numFmtId="0" fontId="5" fillId="2" borderId="11" xfId="0" applyFont="1" applyFill="1" applyBorder="1" applyAlignment="1">
      <alignment wrapText="1"/>
    </xf>
    <xf numFmtId="0" fontId="0" fillId="2" borderId="12" xfId="0" applyFill="1" applyBorder="1" applyAlignment="1">
      <alignment wrapText="1"/>
    </xf>
    <xf numFmtId="0" fontId="0" fillId="2" borderId="10" xfId="0" applyFill="1" applyBorder="1" applyAlignment="1">
      <alignment wrapText="1"/>
    </xf>
    <xf numFmtId="0" fontId="21" fillId="2" borderId="0" xfId="0" applyFont="1" applyFill="1" applyAlignment="1">
      <alignment horizontal="center"/>
    </xf>
    <xf numFmtId="0" fontId="5" fillId="2" borderId="0" xfId="0" applyFont="1" applyFill="1" applyAlignment="1">
      <alignment wrapText="1"/>
    </xf>
    <xf numFmtId="0" fontId="0" fillId="2" borderId="0" xfId="0" applyFill="1" applyAlignment="1">
      <alignment wrapText="1"/>
    </xf>
    <xf numFmtId="0" fontId="0" fillId="0" borderId="0" xfId="0" applyAlignment="1">
      <alignment wrapText="1"/>
    </xf>
    <xf numFmtId="49" fontId="0" fillId="5" borderId="37" xfId="0" applyNumberFormat="1" applyFill="1" applyBorder="1" applyAlignment="1" applyProtection="1">
      <alignment horizontal="left"/>
      <protection locked="0"/>
    </xf>
    <xf numFmtId="0" fontId="3" fillId="2" borderId="19" xfId="0" applyFont="1" applyFill="1" applyBorder="1" applyAlignment="1">
      <alignment horizontal="right"/>
    </xf>
    <xf numFmtId="49" fontId="0" fillId="5" borderId="26" xfId="0" applyNumberFormat="1" applyFill="1" applyBorder="1" applyAlignment="1" applyProtection="1">
      <alignment horizontal="center"/>
      <protection locked="0"/>
    </xf>
    <xf numFmtId="1" fontId="4" fillId="2" borderId="6" xfId="0" applyNumberFormat="1" applyFont="1" applyFill="1" applyBorder="1" applyAlignment="1">
      <alignment horizontal="right"/>
    </xf>
    <xf numFmtId="0" fontId="0" fillId="5" borderId="7" xfId="0" applyFill="1" applyBorder="1" applyProtection="1">
      <protection locked="0"/>
    </xf>
    <xf numFmtId="49" fontId="0" fillId="5" borderId="32" xfId="0" applyNumberFormat="1" applyFill="1" applyBorder="1" applyAlignment="1" applyProtection="1">
      <alignment horizontal="left"/>
      <protection locked="0"/>
    </xf>
    <xf numFmtId="0" fontId="6" fillId="2" borderId="0" xfId="0" applyFont="1" applyFill="1"/>
    <xf numFmtId="1" fontId="24" fillId="2" borderId="19" xfId="0" applyNumberFormat="1" applyFont="1" applyFill="1" applyBorder="1" applyAlignment="1">
      <alignment horizontal="right"/>
    </xf>
    <xf numFmtId="49" fontId="0" fillId="5" borderId="26" xfId="0" applyNumberFormat="1" applyFill="1" applyBorder="1" applyAlignment="1" applyProtection="1">
      <alignment horizontal="left"/>
      <protection locked="0"/>
    </xf>
    <xf numFmtId="0" fontId="3" fillId="2" borderId="26" xfId="0" applyFont="1" applyFill="1" applyBorder="1" applyAlignment="1">
      <alignment horizontal="right"/>
    </xf>
    <xf numFmtId="49" fontId="0" fillId="5" borderId="31" xfId="0" applyNumberFormat="1" applyFill="1" applyBorder="1" applyProtection="1">
      <protection locked="0"/>
    </xf>
    <xf numFmtId="0" fontId="0" fillId="5" borderId="32" xfId="0" applyFill="1" applyBorder="1" applyAlignment="1" applyProtection="1">
      <alignment horizontal="left"/>
      <protection locked="0"/>
    </xf>
    <xf numFmtId="0" fontId="25" fillId="0" borderId="33" xfId="0" applyFont="1" applyBorder="1" applyAlignment="1">
      <alignment horizontal="center"/>
    </xf>
    <xf numFmtId="0" fontId="25" fillId="0" borderId="32" xfId="0" applyFont="1" applyBorder="1" applyAlignment="1">
      <alignment horizontal="center"/>
    </xf>
    <xf numFmtId="0" fontId="25" fillId="0" borderId="34" xfId="0" applyFont="1" applyBorder="1" applyAlignment="1">
      <alignment horizontal="center"/>
    </xf>
    <xf numFmtId="49" fontId="0" fillId="5" borderId="30" xfId="0" applyNumberFormat="1" applyFill="1" applyBorder="1" applyAlignment="1" applyProtection="1">
      <alignment horizontal="left"/>
      <protection locked="0"/>
    </xf>
    <xf numFmtId="0" fontId="3" fillId="2" borderId="19" xfId="0" applyFont="1" applyFill="1" applyBorder="1" applyAlignment="1">
      <alignment horizontal="right" vertical="top"/>
    </xf>
    <xf numFmtId="49" fontId="2" fillId="5" borderId="20" xfId="0" applyNumberFormat="1" applyFont="1" applyFill="1" applyBorder="1" applyAlignment="1" applyProtection="1">
      <alignment horizontal="center" vertical="top" wrapText="1"/>
      <protection locked="0"/>
    </xf>
    <xf numFmtId="49" fontId="0" fillId="5" borderId="32" xfId="0" applyNumberFormat="1" applyFill="1" applyBorder="1" applyAlignment="1" applyProtection="1">
      <alignment horizontal="left" vertical="top" wrapText="1"/>
      <protection locked="0"/>
    </xf>
    <xf numFmtId="0" fontId="0" fillId="5" borderId="32" xfId="0" applyFill="1" applyBorder="1" applyAlignment="1" applyProtection="1">
      <alignment horizontal="left" vertical="top" wrapText="1"/>
      <protection locked="0"/>
    </xf>
    <xf numFmtId="0" fontId="0" fillId="0" borderId="19" xfId="0" applyBorder="1" applyAlignment="1">
      <alignment horizontal="right" vertical="top"/>
    </xf>
    <xf numFmtId="49" fontId="2" fillId="5" borderId="26" xfId="0" applyNumberFormat="1" applyFont="1" applyFill="1" applyBorder="1" applyAlignment="1" applyProtection="1">
      <alignment horizontal="center" vertical="top" wrapText="1"/>
      <protection locked="0"/>
    </xf>
    <xf numFmtId="49" fontId="2" fillId="5" borderId="27" xfId="0" applyNumberFormat="1" applyFont="1" applyFill="1" applyBorder="1" applyAlignment="1" applyProtection="1">
      <alignment horizontal="center" vertical="top" wrapText="1"/>
      <protection locked="0"/>
    </xf>
    <xf numFmtId="49" fontId="3" fillId="2" borderId="19" xfId="0" applyNumberFormat="1" applyFont="1" applyFill="1" applyBorder="1" applyAlignment="1">
      <alignment horizontal="right" vertical="top" wrapText="1"/>
    </xf>
    <xf numFmtId="49" fontId="2" fillId="5" borderId="20" xfId="0" applyNumberFormat="1" applyFont="1" applyFill="1" applyBorder="1" applyAlignment="1" applyProtection="1">
      <alignment horizontal="center" wrapText="1"/>
      <protection locked="0"/>
    </xf>
    <xf numFmtId="0" fontId="0" fillId="0" borderId="17" xfId="0" applyBorder="1" applyAlignment="1">
      <alignment horizontal="right" vertical="top" wrapText="1"/>
    </xf>
    <xf numFmtId="0" fontId="0" fillId="0" borderId="1" xfId="0" applyBorder="1" applyAlignment="1">
      <alignment horizontal="right" vertical="top" wrapText="1"/>
    </xf>
    <xf numFmtId="49" fontId="2" fillId="5" borderId="1" xfId="0" applyNumberFormat="1" applyFont="1" applyFill="1" applyBorder="1" applyAlignment="1" applyProtection="1">
      <alignment horizontal="center" wrapText="1"/>
      <protection locked="0"/>
    </xf>
    <xf numFmtId="49" fontId="2" fillId="5" borderId="18" xfId="0" applyNumberFormat="1" applyFont="1" applyFill="1" applyBorder="1" applyAlignment="1" applyProtection="1">
      <alignment horizontal="center" wrapText="1"/>
      <protection locked="0"/>
    </xf>
    <xf numFmtId="49" fontId="0" fillId="2" borderId="0" xfId="0" applyNumberFormat="1" applyFill="1"/>
    <xf numFmtId="1" fontId="4" fillId="2" borderId="6" xfId="0" applyNumberFormat="1" applyFont="1" applyFill="1" applyBorder="1" applyAlignment="1"/>
    <xf numFmtId="1" fontId="4" fillId="2" borderId="0" xfId="0" applyNumberFormat="1" applyFont="1" applyFill="1" applyBorder="1" applyAlignment="1"/>
    <xf numFmtId="1" fontId="4" fillId="2" borderId="26" xfId="0" applyNumberFormat="1" applyFont="1" applyFill="1" applyBorder="1" applyAlignment="1"/>
    <xf numFmtId="49" fontId="0" fillId="5" borderId="6" xfId="0" applyNumberFormat="1" applyFill="1" applyBorder="1" applyAlignment="1" applyProtection="1">
      <alignment horizontal="left"/>
      <protection locked="0"/>
    </xf>
    <xf numFmtId="0" fontId="5" fillId="2" borderId="21"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0" fillId="5" borderId="0" xfId="0" applyFill="1" applyBorder="1" applyAlignment="1" applyProtection="1">
      <alignment horizontal="left" vertical="top" wrapText="1"/>
      <protection locked="0"/>
    </xf>
    <xf numFmtId="0" fontId="0" fillId="2" borderId="9" xfId="0" applyFill="1" applyBorder="1" applyAlignment="1" applyProtection="1">
      <alignment wrapText="1"/>
      <protection locked="0"/>
    </xf>
    <xf numFmtId="0" fontId="0" fillId="0" borderId="0" xfId="0" applyBorder="1" applyAlignment="1">
      <alignment horizontal="right" vertical="top"/>
    </xf>
    <xf numFmtId="49" fontId="2" fillId="5" borderId="0" xfId="0" applyNumberFormat="1" applyFont="1" applyFill="1" applyBorder="1" applyAlignment="1" applyProtection="1">
      <alignment horizontal="center" vertical="top" wrapText="1"/>
      <protection locked="0"/>
    </xf>
    <xf numFmtId="49" fontId="0" fillId="0" borderId="0" xfId="0" applyNumberFormat="1" applyBorder="1" applyAlignment="1">
      <alignment horizontal="right" vertical="top" wrapText="1"/>
    </xf>
    <xf numFmtId="49" fontId="2" fillId="5" borderId="0" xfId="0" applyNumberFormat="1" applyFont="1" applyFill="1" applyBorder="1" applyAlignment="1" applyProtection="1">
      <alignment horizontal="center" wrapText="1"/>
      <protection locked="0"/>
    </xf>
    <xf numFmtId="0" fontId="3" fillId="2" borderId="16" xfId="0" applyFont="1" applyFill="1" applyBorder="1" applyAlignment="1">
      <alignment horizontal="right" vertical="center"/>
    </xf>
    <xf numFmtId="49" fontId="0" fillId="5" borderId="7" xfId="0" applyNumberFormat="1" applyFill="1" applyBorder="1" applyAlignment="1" applyProtection="1">
      <alignment horizontal="left"/>
      <protection locked="0"/>
    </xf>
    <xf numFmtId="0" fontId="3" fillId="2" borderId="19" xfId="0" applyFont="1" applyFill="1" applyBorder="1" applyAlignment="1">
      <alignment horizontal="right" vertical="center"/>
    </xf>
    <xf numFmtId="49" fontId="0" fillId="5" borderId="34" xfId="0" applyNumberFormat="1" applyFill="1" applyBorder="1" applyAlignment="1" applyProtection="1">
      <alignment horizontal="left"/>
      <protection locked="0"/>
    </xf>
    <xf numFmtId="1" fontId="26" fillId="2" borderId="19" xfId="0" applyNumberFormat="1" applyFont="1" applyFill="1" applyBorder="1" applyAlignment="1">
      <alignment horizontal="right" vertical="center"/>
    </xf>
    <xf numFmtId="49" fontId="0" fillId="5" borderId="31" xfId="0" applyNumberFormat="1" applyFill="1" applyBorder="1" applyAlignment="1" applyProtection="1">
      <alignment horizontal="left"/>
      <protection locked="0"/>
    </xf>
    <xf numFmtId="0" fontId="3" fillId="2" borderId="19" xfId="0" applyFont="1" applyFill="1" applyBorder="1" applyAlignment="1">
      <alignment horizontal="right" vertical="top" wrapText="1"/>
    </xf>
    <xf numFmtId="0" fontId="0" fillId="5" borderId="34" xfId="0" applyFill="1" applyBorder="1" applyAlignment="1" applyProtection="1">
      <alignment horizontal="left" vertical="top" wrapText="1"/>
      <protection locked="0"/>
    </xf>
    <xf numFmtId="0" fontId="0" fillId="0" borderId="19" xfId="0" applyBorder="1" applyAlignment="1">
      <alignment horizontal="right" vertical="top" wrapText="1"/>
    </xf>
    <xf numFmtId="0" fontId="0" fillId="5" borderId="20"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0" fontId="22" fillId="6" borderId="4" xfId="0" applyFont="1" applyFill="1" applyBorder="1" applyAlignment="1" applyProtection="1">
      <alignment horizontal="center" vertical="center"/>
      <protection locked="0"/>
    </xf>
    <xf numFmtId="0" fontId="22" fillId="6" borderId="3" xfId="0" applyFont="1" applyFill="1" applyBorder="1" applyAlignment="1" applyProtection="1">
      <alignment horizontal="center" vertical="center"/>
      <protection locked="0"/>
    </xf>
    <xf numFmtId="0" fontId="22" fillId="6" borderId="5" xfId="0" applyFont="1" applyFill="1" applyBorder="1" applyAlignment="1" applyProtection="1">
      <alignment horizontal="center" vertical="center"/>
      <protection locked="0"/>
    </xf>
    <xf numFmtId="0" fontId="23" fillId="6" borderId="16" xfId="0" applyFont="1" applyFill="1" applyBorder="1" applyAlignment="1">
      <alignment horizontal="center"/>
    </xf>
    <xf numFmtId="0" fontId="23" fillId="6" borderId="6" xfId="0" applyFont="1" applyFill="1" applyBorder="1" applyAlignment="1">
      <alignment horizontal="center"/>
    </xf>
    <xf numFmtId="0" fontId="23" fillId="6" borderId="7" xfId="0" applyFont="1" applyFill="1" applyBorder="1" applyAlignment="1">
      <alignment horizontal="center"/>
    </xf>
    <xf numFmtId="0" fontId="22" fillId="6" borderId="4" xfId="0" applyFont="1" applyFill="1" applyBorder="1" applyAlignment="1">
      <alignment horizontal="center"/>
    </xf>
    <xf numFmtId="0" fontId="19" fillId="6" borderId="3" xfId="0" applyFont="1" applyFill="1" applyBorder="1" applyAlignment="1">
      <alignment horizontal="center"/>
    </xf>
    <xf numFmtId="0" fontId="19" fillId="6" borderId="5" xfId="0" applyFont="1" applyFill="1" applyBorder="1" applyAlignment="1">
      <alignment horizontal="center"/>
    </xf>
    <xf numFmtId="0" fontId="22" fillId="6" borderId="16" xfId="0" applyFont="1" applyFill="1" applyBorder="1" applyAlignment="1" applyProtection="1">
      <alignment horizontal="center" vertical="center"/>
      <protection locked="0"/>
    </xf>
    <xf numFmtId="0" fontId="22" fillId="6" borderId="6" xfId="0" applyFont="1" applyFill="1" applyBorder="1" applyAlignment="1" applyProtection="1">
      <alignment horizontal="center" vertical="center"/>
      <protection locked="0"/>
    </xf>
    <xf numFmtId="0" fontId="22" fillId="6" borderId="7" xfId="0" applyFont="1" applyFill="1" applyBorder="1" applyAlignment="1" applyProtection="1">
      <alignment horizontal="center" vertical="center"/>
      <protection locked="0"/>
    </xf>
    <xf numFmtId="0" fontId="1" fillId="2" borderId="0" xfId="0" applyFont="1" applyFill="1" applyBorder="1" applyProtection="1">
      <protection locked="0"/>
    </xf>
    <xf numFmtId="0" fontId="1" fillId="0" borderId="0" xfId="0" applyFont="1" applyProtection="1">
      <protection locked="0"/>
    </xf>
    <xf numFmtId="0" fontId="27" fillId="5" borderId="7" xfId="0" applyFont="1" applyFill="1" applyBorder="1" applyAlignment="1" applyProtection="1">
      <alignment horizontal="center" vertical="center" wrapText="1"/>
      <protection locked="0"/>
    </xf>
    <xf numFmtId="0" fontId="27" fillId="5" borderId="20" xfId="0" applyFont="1" applyFill="1" applyBorder="1" applyAlignment="1" applyProtection="1">
      <alignment horizontal="center" vertical="center" wrapText="1"/>
      <protection locked="0"/>
    </xf>
    <xf numFmtId="0" fontId="27" fillId="5" borderId="18" xfId="0" applyFont="1" applyFill="1" applyBorder="1" applyAlignment="1" applyProtection="1">
      <alignment horizontal="center" vertical="center" wrapText="1"/>
      <protection locked="0"/>
    </xf>
    <xf numFmtId="0" fontId="22" fillId="6" borderId="45" xfId="0" applyFont="1" applyFill="1" applyBorder="1" applyAlignment="1" applyProtection="1">
      <alignment horizontal="center" vertical="center"/>
      <protection locked="0"/>
    </xf>
    <xf numFmtId="0" fontId="22" fillId="6" borderId="43" xfId="0" applyFont="1" applyFill="1" applyBorder="1" applyAlignment="1" applyProtection="1">
      <alignment horizontal="center" vertical="center"/>
      <protection locked="0"/>
    </xf>
    <xf numFmtId="0" fontId="22" fillId="6" borderId="46" xfId="0" applyFont="1" applyFill="1" applyBorder="1" applyAlignment="1" applyProtection="1">
      <alignment horizontal="center" vertical="center"/>
      <protection locked="0"/>
    </xf>
    <xf numFmtId="164" fontId="12" fillId="2" borderId="46" xfId="0" applyNumberFormat="1" applyFont="1" applyFill="1" applyBorder="1" applyAlignment="1" applyProtection="1">
      <alignment horizontal="center" vertical="center"/>
      <protection locked="0"/>
    </xf>
    <xf numFmtId="164" fontId="12" fillId="2" borderId="39" xfId="0" applyNumberFormat="1" applyFont="1" applyFill="1" applyBorder="1" applyAlignment="1" applyProtection="1">
      <alignment horizontal="center" vertical="center"/>
      <protection locked="0"/>
    </xf>
    <xf numFmtId="164" fontId="12" fillId="2" borderId="42" xfId="0" applyNumberFormat="1" applyFont="1" applyFill="1" applyBorder="1" applyAlignment="1" applyProtection="1">
      <alignment horizontal="center" vertical="center"/>
      <protection locked="0"/>
    </xf>
    <xf numFmtId="0" fontId="1" fillId="5" borderId="43" xfId="0" applyNumberFormat="1" applyFont="1" applyFill="1" applyBorder="1" applyAlignment="1" applyProtection="1">
      <alignment horizontal="center"/>
      <protection locked="0"/>
    </xf>
    <xf numFmtId="0" fontId="0" fillId="2" borderId="16"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protection locked="0"/>
    </xf>
    <xf numFmtId="1" fontId="3" fillId="5" borderId="44" xfId="0" applyNumberFormat="1" applyFont="1" applyFill="1" applyBorder="1" applyAlignment="1" applyProtection="1">
      <alignment horizontal="center" vertical="center"/>
      <protection locked="0"/>
    </xf>
    <xf numFmtId="1" fontId="3" fillId="2" borderId="48" xfId="0" applyNumberFormat="1" applyFont="1" applyFill="1" applyBorder="1" applyAlignment="1" applyProtection="1">
      <alignment horizontal="center" vertical="center"/>
      <protection locked="0"/>
    </xf>
    <xf numFmtId="0" fontId="25" fillId="2" borderId="19" xfId="0" applyFont="1" applyFill="1" applyBorder="1" applyAlignment="1" applyProtection="1">
      <alignment horizontal="left" vertical="top" wrapText="1"/>
      <protection locked="0"/>
    </xf>
    <xf numFmtId="0" fontId="25" fillId="2" borderId="0" xfId="0" applyFont="1" applyFill="1" applyBorder="1" applyAlignment="1" applyProtection="1">
      <alignment horizontal="left" vertical="top" wrapText="1"/>
      <protection locked="0"/>
    </xf>
    <xf numFmtId="0" fontId="25" fillId="2" borderId="17" xfId="0" applyFont="1" applyFill="1" applyBorder="1" applyAlignment="1" applyProtection="1">
      <alignment horizontal="left" vertical="top" wrapText="1"/>
      <protection locked="0"/>
    </xf>
    <xf numFmtId="0" fontId="25" fillId="2" borderId="1" xfId="0" applyFont="1" applyFill="1" applyBorder="1" applyAlignment="1" applyProtection="1">
      <alignment horizontal="left" vertical="top" wrapText="1"/>
      <protection locked="0"/>
    </xf>
    <xf numFmtId="1" fontId="18" fillId="2" borderId="0" xfId="0" applyNumberFormat="1" applyFont="1" applyFill="1" applyBorder="1" applyAlignment="1" applyProtection="1">
      <alignment horizontal="left" vertical="center"/>
      <protection locked="0"/>
    </xf>
    <xf numFmtId="1" fontId="12" fillId="2" borderId="0" xfId="0" applyNumberFormat="1" applyFont="1" applyFill="1" applyBorder="1" applyAlignment="1" applyProtection="1">
      <alignment horizontal="left" vertical="top"/>
      <protection locked="0"/>
    </xf>
    <xf numFmtId="49" fontId="1" fillId="5" borderId="5" xfId="0" applyNumberFormat="1" applyFont="1" applyFill="1" applyBorder="1" applyAlignment="1" applyProtection="1">
      <alignment horizontal="center"/>
      <protection locked="0"/>
    </xf>
    <xf numFmtId="1" fontId="1" fillId="0" borderId="3"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49" fontId="0" fillId="5" borderId="5" xfId="0" applyNumberFormat="1" applyFont="1" applyFill="1" applyBorder="1" applyAlignment="1" applyProtection="1">
      <alignment horizontal="center"/>
      <protection locked="0"/>
    </xf>
    <xf numFmtId="1"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protection locked="0"/>
    </xf>
    <xf numFmtId="49" fontId="0" fillId="5" borderId="18" xfId="0" applyNumberFormat="1" applyFont="1" applyFill="1" applyBorder="1" applyAlignment="1" applyProtection="1">
      <alignment horizontal="center"/>
      <protection locked="0"/>
    </xf>
    <xf numFmtId="1" fontId="12" fillId="2" borderId="1" xfId="0" applyNumberFormat="1" applyFont="1" applyFill="1" applyBorder="1" applyAlignment="1" applyProtection="1">
      <alignment horizontal="left" vertical="center"/>
      <protection locked="0"/>
    </xf>
    <xf numFmtId="1" fontId="12" fillId="2" borderId="6" xfId="0" applyNumberFormat="1" applyFont="1" applyFill="1" applyBorder="1" applyAlignment="1" applyProtection="1">
      <alignment horizontal="left" vertical="center"/>
      <protection locked="0"/>
    </xf>
    <xf numFmtId="0" fontId="1" fillId="5" borderId="32" xfId="0" applyNumberFormat="1" applyFont="1" applyFill="1" applyBorder="1" applyAlignment="1" applyProtection="1">
      <alignment horizontal="center"/>
      <protection locked="0"/>
    </xf>
    <xf numFmtId="0" fontId="1" fillId="5" borderId="50" xfId="0" applyNumberFormat="1" applyFont="1" applyFill="1" applyBorder="1" applyAlignment="1" applyProtection="1">
      <alignment horizontal="center"/>
      <protection locked="0"/>
    </xf>
    <xf numFmtId="49" fontId="1" fillId="5" borderId="7" xfId="0" applyNumberFormat="1" applyFont="1" applyFill="1" applyBorder="1" applyAlignment="1" applyProtection="1">
      <alignment horizontal="center"/>
      <protection locked="0"/>
    </xf>
    <xf numFmtId="49" fontId="1" fillId="5" borderId="29" xfId="0" applyNumberFormat="1" applyFont="1" applyFill="1" applyBorder="1" applyAlignment="1" applyProtection="1">
      <alignment horizontal="center"/>
      <protection locked="0"/>
    </xf>
    <xf numFmtId="49" fontId="1" fillId="5" borderId="51" xfId="0" applyNumberFormat="1" applyFont="1" applyFill="1" applyBorder="1" applyAlignment="1" applyProtection="1">
      <alignment horizontal="center"/>
      <protection locked="0"/>
    </xf>
    <xf numFmtId="49" fontId="0" fillId="5" borderId="29" xfId="0" applyNumberFormat="1" applyFont="1" applyFill="1" applyBorder="1" applyAlignment="1" applyProtection="1">
      <alignment horizontal="center"/>
      <protection locked="0"/>
    </xf>
    <xf numFmtId="1" fontId="3" fillId="5" borderId="52" xfId="0" applyNumberFormat="1" applyFont="1" applyFill="1" applyBorder="1" applyAlignment="1" applyProtection="1">
      <alignment horizontal="center" vertical="center"/>
      <protection locked="0"/>
    </xf>
    <xf numFmtId="1" fontId="11" fillId="2" borderId="3" xfId="0" applyNumberFormat="1" applyFont="1" applyFill="1" applyBorder="1" applyAlignment="1" applyProtection="1">
      <alignment horizontal="center" vertical="center"/>
      <protection locked="0"/>
    </xf>
    <xf numFmtId="1" fontId="11" fillId="2" borderId="49"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34" xfId="0" applyFont="1" applyFill="1" applyBorder="1" applyAlignment="1" applyProtection="1">
      <alignment horizontal="center" vertical="center"/>
      <protection locked="0"/>
    </xf>
    <xf numFmtId="1" fontId="3" fillId="2" borderId="3" xfId="0" applyNumberFormat="1" applyFont="1" applyFill="1" applyBorder="1" applyAlignment="1" applyProtection="1">
      <alignment horizontal="left" vertical="center"/>
      <protection locked="0"/>
    </xf>
    <xf numFmtId="1" fontId="12" fillId="2" borderId="1" xfId="0" applyNumberFormat="1" applyFont="1" applyFill="1" applyBorder="1" applyAlignment="1" applyProtection="1">
      <alignment horizontal="left" vertical="top"/>
      <protection locked="0"/>
    </xf>
    <xf numFmtId="1" fontId="12" fillId="2" borderId="6" xfId="0" applyNumberFormat="1" applyFont="1" applyFill="1" applyBorder="1" applyAlignment="1" applyProtection="1">
      <alignment horizontal="left" vertical="center" wrapText="1"/>
      <protection locked="0"/>
    </xf>
    <xf numFmtId="1" fontId="18" fillId="2" borderId="1" xfId="0" applyNumberFormat="1" applyFont="1" applyFill="1" applyBorder="1" applyAlignment="1" applyProtection="1">
      <alignment horizontal="left" vertical="center" wrapText="1"/>
      <protection locked="0"/>
    </xf>
    <xf numFmtId="1" fontId="4" fillId="0" borderId="0" xfId="0" applyNumberFormat="1" applyFont="1" applyBorder="1" applyAlignment="1" applyProtection="1">
      <alignment horizontal="left"/>
      <protection locked="0"/>
    </xf>
    <xf numFmtId="1" fontId="3" fillId="2" borderId="47" xfId="0" applyNumberFormat="1" applyFont="1" applyFill="1" applyBorder="1" applyAlignment="1" applyProtection="1">
      <alignment horizontal="left" vertical="center"/>
      <protection locked="0"/>
    </xf>
    <xf numFmtId="1" fontId="3" fillId="2" borderId="44" xfId="0" applyNumberFormat="1" applyFont="1" applyFill="1" applyBorder="1" applyAlignment="1" applyProtection="1">
      <alignment horizontal="left" vertical="center"/>
      <protection locked="0"/>
    </xf>
    <xf numFmtId="1" fontId="3" fillId="2" borderId="44" xfId="0" applyNumberFormat="1" applyFont="1" applyFill="1" applyBorder="1" applyAlignment="1" applyProtection="1">
      <alignment horizontal="left" vertical="center"/>
      <protection locked="0"/>
    </xf>
    <xf numFmtId="1" fontId="12" fillId="2" borderId="38"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 fontId="12" fillId="2" borderId="40" xfId="0" applyNumberFormat="1" applyFont="1" applyFill="1" applyBorder="1" applyAlignment="1" applyProtection="1">
      <alignment horizontal="left" vertical="center"/>
      <protection locked="0"/>
    </xf>
    <xf numFmtId="0" fontId="5" fillId="0" borderId="41" xfId="0" applyFont="1" applyBorder="1" applyAlignment="1" applyProtection="1">
      <alignment horizontal="left"/>
      <protection locked="0"/>
    </xf>
    <xf numFmtId="1" fontId="12" fillId="2" borderId="41" xfId="0" applyNumberFormat="1" applyFont="1" applyFill="1" applyBorder="1" applyAlignment="1" applyProtection="1">
      <alignment horizontal="left" vertical="center"/>
      <protection locked="0"/>
    </xf>
    <xf numFmtId="1" fontId="3" fillId="2" borderId="3" xfId="0" applyNumberFormat="1" applyFont="1" applyFill="1" applyBorder="1" applyAlignment="1" applyProtection="1">
      <alignment horizontal="left" vertical="center"/>
      <protection locked="0"/>
    </xf>
    <xf numFmtId="1" fontId="3" fillId="2" borderId="4" xfId="0" applyNumberFormat="1" applyFont="1" applyFill="1" applyBorder="1" applyAlignment="1" applyProtection="1">
      <alignment horizontal="left" vertical="center"/>
      <protection locked="0"/>
    </xf>
    <xf numFmtId="0" fontId="18" fillId="2" borderId="19"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0" xfId="0" applyFont="1" applyFill="1" applyBorder="1" applyAlignment="1" applyProtection="1">
      <alignment vertical="top" wrapText="1"/>
      <protection locked="0"/>
    </xf>
    <xf numFmtId="0" fontId="18" fillId="2" borderId="17"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8" fillId="2" borderId="18" xfId="0" applyFont="1" applyFill="1" applyBorder="1" applyAlignment="1" applyProtection="1">
      <alignment horizontal="left" vertical="top" wrapText="1"/>
      <protection locked="0"/>
    </xf>
    <xf numFmtId="0" fontId="18" fillId="2" borderId="17"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18" fillId="2" borderId="18" xfId="0" applyFont="1" applyFill="1" applyBorder="1" applyAlignment="1" applyProtection="1">
      <alignment horizontal="left" vertical="center"/>
      <protection locked="0"/>
    </xf>
    <xf numFmtId="0" fontId="0" fillId="2" borderId="0" xfId="0" applyFill="1" applyBorder="1" applyAlignment="1">
      <alignment horizontal="right" vertical="top" wrapText="1"/>
    </xf>
    <xf numFmtId="0" fontId="0" fillId="2" borderId="0" xfId="0"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center" wrapText="1"/>
      <protection locked="0"/>
    </xf>
    <xf numFmtId="1" fontId="12" fillId="2" borderId="0" xfId="0" applyNumberFormat="1" applyFont="1" applyFill="1" applyBorder="1" applyAlignment="1" applyProtection="1">
      <alignment horizontal="left" vertical="center" wrapText="1"/>
      <protection locked="0"/>
    </xf>
    <xf numFmtId="1" fontId="12" fillId="2" borderId="0" xfId="0" applyNumberFormat="1" applyFont="1" applyFill="1" applyBorder="1" applyAlignment="1" applyProtection="1">
      <alignment horizontal="left" vertical="center"/>
      <protection locked="0"/>
    </xf>
    <xf numFmtId="1" fontId="1" fillId="2" borderId="0" xfId="0" applyNumberFormat="1" applyFont="1" applyFill="1" applyBorder="1" applyAlignment="1" applyProtection="1">
      <alignment horizontal="center" vertical="center"/>
      <protection locked="0"/>
    </xf>
    <xf numFmtId="1" fontId="18" fillId="2" borderId="0" xfId="0" applyNumberFormat="1" applyFont="1" applyFill="1" applyBorder="1" applyAlignment="1" applyProtection="1">
      <alignment horizontal="left" vertical="center" wrapText="1"/>
      <protection locked="0"/>
    </xf>
    <xf numFmtId="1" fontId="18" fillId="2" borderId="55" xfId="0" applyNumberFormat="1" applyFont="1" applyFill="1" applyBorder="1" applyAlignment="1" applyProtection="1">
      <alignment horizontal="left" vertical="center"/>
      <protection locked="0"/>
    </xf>
    <xf numFmtId="1" fontId="1" fillId="0" borderId="54" xfId="0" applyNumberFormat="1" applyFont="1" applyBorder="1" applyAlignment="1" applyProtection="1">
      <alignment horizontal="center" vertical="center"/>
      <protection locked="0"/>
    </xf>
    <xf numFmtId="1" fontId="12" fillId="2" borderId="57" xfId="0" applyNumberFormat="1" applyFont="1" applyFill="1" applyBorder="1" applyAlignment="1" applyProtection="1">
      <alignment horizontal="left" vertical="center"/>
      <protection locked="0"/>
    </xf>
    <xf numFmtId="1" fontId="12" fillId="2" borderId="57" xfId="0" applyNumberFormat="1" applyFont="1" applyFill="1" applyBorder="1" applyAlignment="1" applyProtection="1">
      <alignment horizontal="left" vertical="top"/>
      <protection locked="0"/>
    </xf>
    <xf numFmtId="1" fontId="1" fillId="0" borderId="57" xfId="0" applyNumberFormat="1" applyFont="1" applyBorder="1" applyAlignment="1" applyProtection="1">
      <alignment horizontal="center" vertical="center"/>
      <protection locked="0"/>
    </xf>
    <xf numFmtId="1" fontId="12" fillId="2" borderId="55" xfId="0" applyNumberFormat="1" applyFont="1" applyFill="1" applyBorder="1" applyAlignment="1" applyProtection="1">
      <alignment horizontal="left" vertical="center"/>
      <protection locked="0"/>
    </xf>
    <xf numFmtId="1" fontId="1" fillId="0" borderId="55" xfId="0" applyNumberFormat="1" applyFont="1" applyBorder="1" applyAlignment="1" applyProtection="1">
      <alignment horizontal="center" vertical="center"/>
      <protection locked="0"/>
    </xf>
    <xf numFmtId="1" fontId="12" fillId="2" borderId="55" xfId="0" applyNumberFormat="1" applyFont="1" applyFill="1" applyBorder="1" applyAlignment="1" applyProtection="1">
      <alignment horizontal="left" vertical="top"/>
      <protection locked="0"/>
    </xf>
    <xf numFmtId="1" fontId="12" fillId="2" borderId="57" xfId="0" applyNumberFormat="1" applyFont="1" applyFill="1" applyBorder="1" applyAlignment="1" applyProtection="1">
      <alignment horizontal="left" vertical="center" wrapText="1"/>
      <protection locked="0"/>
    </xf>
    <xf numFmtId="1" fontId="18" fillId="2" borderId="55" xfId="0" applyNumberFormat="1" applyFont="1" applyFill="1" applyBorder="1" applyAlignment="1" applyProtection="1">
      <alignment horizontal="left" vertical="center" wrapText="1"/>
      <protection locked="0"/>
    </xf>
    <xf numFmtId="1" fontId="12" fillId="2" borderId="59" xfId="0" applyNumberFormat="1" applyFont="1" applyFill="1" applyBorder="1" applyAlignment="1" applyProtection="1">
      <alignment horizontal="left" vertical="center"/>
      <protection locked="0"/>
    </xf>
    <xf numFmtId="0" fontId="5" fillId="2" borderId="59" xfId="0" applyFont="1" applyFill="1" applyBorder="1" applyAlignment="1" applyProtection="1">
      <alignment horizontal="left"/>
      <protection locked="0"/>
    </xf>
    <xf numFmtId="1" fontId="12" fillId="2" borderId="60" xfId="0" applyNumberFormat="1" applyFont="1" applyFill="1" applyBorder="1" applyAlignment="1" applyProtection="1">
      <alignment horizontal="left" vertical="center"/>
      <protection locked="0"/>
    </xf>
    <xf numFmtId="1" fontId="12" fillId="2" borderId="58" xfId="0" applyNumberFormat="1" applyFont="1" applyFill="1" applyBorder="1" applyAlignment="1" applyProtection="1">
      <alignment horizontal="left" vertical="center"/>
      <protection locked="0"/>
    </xf>
    <xf numFmtId="0" fontId="5" fillId="0" borderId="61" xfId="0" applyFont="1" applyBorder="1" applyAlignment="1" applyProtection="1">
      <alignment horizontal="left"/>
      <protection locked="0"/>
    </xf>
    <xf numFmtId="0" fontId="5" fillId="0" borderId="62" xfId="0" applyFont="1" applyBorder="1" applyAlignment="1" applyProtection="1">
      <alignment horizontal="left"/>
      <protection locked="0"/>
    </xf>
    <xf numFmtId="1" fontId="12" fillId="2" borderId="61" xfId="0" applyNumberFormat="1" applyFont="1" applyFill="1" applyBorder="1" applyAlignment="1" applyProtection="1">
      <alignment horizontal="left" vertical="center"/>
      <protection locked="0"/>
    </xf>
    <xf numFmtId="0" fontId="1" fillId="5" borderId="30" xfId="0" applyNumberFormat="1" applyFont="1" applyFill="1" applyBorder="1" applyAlignment="1" applyProtection="1">
      <alignment horizontal="center"/>
      <protection locked="0"/>
    </xf>
    <xf numFmtId="1" fontId="12" fillId="2" borderId="56" xfId="0" applyNumberFormat="1" applyFont="1" applyFill="1" applyBorder="1" applyAlignment="1" applyProtection="1">
      <alignment horizontal="left" vertical="center"/>
      <protection locked="0"/>
    </xf>
    <xf numFmtId="1" fontId="1" fillId="2" borderId="57" xfId="0" applyNumberFormat="1" applyFont="1" applyFill="1" applyBorder="1" applyAlignment="1" applyProtection="1">
      <alignment horizontal="center" vertical="center"/>
      <protection locked="0"/>
    </xf>
    <xf numFmtId="1" fontId="1" fillId="2" borderId="55" xfId="0" applyNumberFormat="1" applyFont="1" applyFill="1" applyBorder="1" applyAlignment="1" applyProtection="1">
      <alignment horizontal="center" vertical="center"/>
      <protection locked="0"/>
    </xf>
    <xf numFmtId="0" fontId="1" fillId="5" borderId="27" xfId="0" applyFont="1" applyFill="1" applyBorder="1" applyAlignment="1" applyProtection="1">
      <alignment horizontal="center" vertical="center"/>
      <protection locked="0"/>
    </xf>
    <xf numFmtId="1" fontId="12" fillId="2" borderId="16" xfId="0" applyNumberFormat="1" applyFont="1" applyFill="1" applyBorder="1" applyAlignment="1" applyProtection="1">
      <alignment horizontal="left" vertical="top" wrapText="1"/>
      <protection locked="0"/>
    </xf>
    <xf numFmtId="1" fontId="12" fillId="2" borderId="19" xfId="0" applyNumberFormat="1" applyFont="1" applyFill="1" applyBorder="1" applyAlignment="1" applyProtection="1">
      <alignment horizontal="left" vertical="top" wrapText="1"/>
      <protection locked="0"/>
    </xf>
    <xf numFmtId="1" fontId="12" fillId="2" borderId="63" xfId="0" applyNumberFormat="1" applyFont="1" applyFill="1" applyBorder="1" applyAlignment="1" applyProtection="1">
      <alignment horizontal="left" vertical="top" wrapText="1"/>
      <protection locked="0"/>
    </xf>
    <xf numFmtId="1" fontId="12" fillId="2" borderId="64" xfId="0" applyNumberFormat="1" applyFont="1" applyFill="1" applyBorder="1" applyAlignment="1" applyProtection="1">
      <alignment horizontal="left" vertical="top" wrapText="1"/>
      <protection locked="0"/>
    </xf>
    <xf numFmtId="1" fontId="12" fillId="2" borderId="17" xfId="0" applyNumberFormat="1" applyFont="1" applyFill="1" applyBorder="1" applyAlignment="1" applyProtection="1">
      <alignment horizontal="left" vertical="top" wrapText="1"/>
      <protection locked="0"/>
    </xf>
    <xf numFmtId="1" fontId="12" fillId="2" borderId="3" xfId="0" applyNumberFormat="1" applyFont="1" applyFill="1" applyBorder="1" applyAlignment="1" applyProtection="1">
      <alignment horizontal="left" vertical="top"/>
      <protection locked="0"/>
    </xf>
    <xf numFmtId="1" fontId="12" fillId="2" borderId="54" xfId="0" applyNumberFormat="1" applyFont="1" applyFill="1" applyBorder="1" applyAlignment="1" applyProtection="1">
      <alignment horizontal="left" vertical="top"/>
      <protection locked="0"/>
    </xf>
    <xf numFmtId="1" fontId="12" fillId="2" borderId="4" xfId="0" applyNumberFormat="1" applyFont="1" applyFill="1" applyBorder="1" applyAlignment="1" applyProtection="1">
      <alignment horizontal="left" vertical="top"/>
      <protection locked="0"/>
    </xf>
    <xf numFmtId="0" fontId="18" fillId="2" borderId="17" xfId="0" applyFont="1" applyFill="1" applyBorder="1" applyAlignment="1" applyProtection="1">
      <alignment horizontal="left" vertical="center"/>
      <protection locked="0"/>
    </xf>
    <xf numFmtId="1" fontId="12" fillId="2" borderId="1" xfId="0" applyNumberFormat="1" applyFont="1" applyFill="1" applyBorder="1" applyAlignment="1" applyProtection="1">
      <alignment horizontal="center" vertical="center"/>
      <protection locked="0"/>
    </xf>
    <xf numFmtId="1" fontId="1" fillId="0" borderId="28" xfId="0" applyNumberFormat="1" applyFont="1" applyBorder="1" applyAlignment="1" applyProtection="1">
      <alignment horizontal="center" vertical="center"/>
      <protection locked="0"/>
    </xf>
    <xf numFmtId="49" fontId="0" fillId="2" borderId="18" xfId="0" applyNumberFormat="1" applyFont="1" applyFill="1" applyBorder="1" applyAlignment="1" applyProtection="1">
      <alignment horizontal="center"/>
      <protection locked="0"/>
    </xf>
    <xf numFmtId="0" fontId="29" fillId="6" borderId="19" xfId="0" applyFont="1" applyFill="1" applyBorder="1" applyAlignment="1" applyProtection="1">
      <alignment horizontal="center" vertical="center"/>
      <protection locked="0"/>
    </xf>
    <xf numFmtId="0" fontId="29" fillId="6" borderId="0" xfId="0" applyFont="1" applyFill="1" applyBorder="1" applyAlignment="1" applyProtection="1">
      <alignment horizontal="center" vertical="center"/>
      <protection locked="0"/>
    </xf>
    <xf numFmtId="0" fontId="29" fillId="6" borderId="20" xfId="0" applyFont="1" applyFill="1" applyBorder="1" applyAlignment="1" applyProtection="1">
      <alignment horizontal="center" vertical="center"/>
      <protection locked="0"/>
    </xf>
    <xf numFmtId="1" fontId="3" fillId="5" borderId="5" xfId="0" applyNumberFormat="1" applyFont="1" applyFill="1" applyBorder="1" applyAlignment="1" applyProtection="1">
      <alignment horizontal="center" vertical="center"/>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CC99FF"/>
      <color rgb="FF703572"/>
      <color rgb="FFC66005"/>
      <color rgb="FF1EB53A"/>
      <color rgb="FFEFB22D"/>
      <color rgb="FF0033CC"/>
      <color rgb="FFFFCC66"/>
      <color rgb="FFFFCC00"/>
      <color rgb="FFFF9900"/>
      <color rgb="FF235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490802</xdr:colOff>
      <xdr:row>46</xdr:row>
      <xdr:rowOff>114960</xdr:rowOff>
    </xdr:from>
    <xdr:to>
      <xdr:col>12</xdr:col>
      <xdr:colOff>1300523</xdr:colOff>
      <xdr:row>51</xdr:row>
      <xdr:rowOff>120541</xdr:rowOff>
    </xdr:to>
    <xdr:pic>
      <xdr:nvPicPr>
        <xdr:cNvPr id="3" name="Picture 2">
          <a:extLst>
            <a:ext uri="{FF2B5EF4-FFF2-40B4-BE49-F238E27FC236}">
              <a16:creationId xmlns:a16="http://schemas.microsoft.com/office/drawing/2014/main" id="{0FD6E1F8-7118-4EB6-8173-989EE9EB7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46552" y="10200877"/>
          <a:ext cx="809721" cy="968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Projects\GIB%20Weatherline\Cost,%20Pricing%20&amp;%20Forecasting\Demand%20Forecasting\GIB%20Weatherline%20Master%20Margin%20Retur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Sheet2"/>
      <sheetName val="Volume Forecast by Month"/>
      <sheetName val="Volume Forecast by Year (OLD)"/>
      <sheetName val="Margin Forecast"/>
      <sheetName val="Board Cost"/>
      <sheetName val="Screw Cost"/>
      <sheetName val="Tape Cost"/>
      <sheetName val="Comp Pricing Review"/>
      <sheetName val="Orginal M2 FC Assumptions"/>
      <sheetName val="OLD FC Assumpt"/>
      <sheetName val="OLD Volume Forecas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C99FF"/>
    <pageSetUpPr fitToPage="1"/>
  </sheetPr>
  <dimension ref="A1:Q72"/>
  <sheetViews>
    <sheetView showZeros="0" tabSelected="1" zoomScale="90" zoomScaleNormal="90" zoomScalePageLayoutView="30" workbookViewId="0">
      <selection activeCell="N22" sqref="N22"/>
    </sheetView>
  </sheetViews>
  <sheetFormatPr defaultColWidth="9.140625" defaultRowHeight="15.75" x14ac:dyDescent="0.25"/>
  <cols>
    <col min="1" max="1" width="24.7109375" style="72" customWidth="1"/>
    <col min="2" max="3" width="18.42578125" style="72" customWidth="1"/>
    <col min="4" max="4" width="23.42578125" style="71" customWidth="1"/>
    <col min="5" max="5" width="18.140625" style="71" customWidth="1"/>
    <col min="6" max="6" width="18.28515625" style="72" customWidth="1"/>
    <col min="7" max="7" width="0.5703125" style="53" customWidth="1"/>
    <col min="8" max="10" width="17.42578125" style="53" customWidth="1"/>
    <col min="11" max="11" width="21.28515625" style="71" customWidth="1"/>
    <col min="12" max="12" width="18.140625" style="53" customWidth="1"/>
    <col min="13" max="13" width="23.5703125" style="53" customWidth="1"/>
    <col min="14" max="16384" width="9.140625" style="53"/>
  </cols>
  <sheetData>
    <row r="1" spans="1:13" s="94" customFormat="1" ht="33" thickBot="1" x14ac:dyDescent="0.55000000000000004">
      <c r="A1" s="90" t="s">
        <v>81</v>
      </c>
      <c r="B1" s="91"/>
      <c r="C1" s="91"/>
      <c r="D1" s="91"/>
      <c r="E1" s="91"/>
      <c r="F1" s="91"/>
      <c r="G1" s="91"/>
      <c r="H1" s="91"/>
      <c r="I1" s="91"/>
      <c r="J1" s="91"/>
      <c r="K1" s="91"/>
      <c r="L1" s="92"/>
      <c r="M1" s="93"/>
    </row>
    <row r="2" spans="1:13" s="94" customFormat="1" x14ac:dyDescent="0.25">
      <c r="A2" s="95" t="s">
        <v>82</v>
      </c>
      <c r="B2" s="96"/>
      <c r="C2" s="96"/>
      <c r="D2" s="96"/>
      <c r="E2" s="96"/>
      <c r="F2" s="96"/>
      <c r="G2" s="96"/>
      <c r="H2" s="96"/>
      <c r="I2" s="96"/>
      <c r="J2" s="96"/>
      <c r="K2" s="96"/>
      <c r="L2" s="97"/>
      <c r="M2" s="93"/>
    </row>
    <row r="3" spans="1:13" s="94" customFormat="1" ht="51" customHeight="1" thickBot="1" x14ac:dyDescent="0.3">
      <c r="A3" s="98"/>
      <c r="B3" s="99"/>
      <c r="C3" s="99"/>
      <c r="D3" s="99"/>
      <c r="E3" s="99"/>
      <c r="F3" s="99"/>
      <c r="G3" s="99"/>
      <c r="H3" s="99"/>
      <c r="I3" s="99"/>
      <c r="J3" s="99"/>
      <c r="K3" s="99"/>
      <c r="L3" s="100"/>
      <c r="M3" s="93"/>
    </row>
    <row r="4" spans="1:13" s="94" customFormat="1" x14ac:dyDescent="0.25">
      <c r="A4" s="101"/>
      <c r="B4" s="102"/>
      <c r="C4" s="102"/>
      <c r="D4" s="102"/>
      <c r="E4" s="102"/>
      <c r="F4" s="102"/>
      <c r="G4" s="102"/>
      <c r="H4" s="102"/>
      <c r="I4" s="102"/>
      <c r="J4" s="102"/>
      <c r="K4" s="102"/>
      <c r="L4" s="103"/>
      <c r="M4" s="93"/>
    </row>
    <row r="5" spans="1:13" s="94" customFormat="1" ht="21" x14ac:dyDescent="0.35">
      <c r="A5" s="104" t="s">
        <v>67</v>
      </c>
      <c r="B5" s="104"/>
      <c r="C5" s="104"/>
      <c r="D5" s="104"/>
      <c r="E5" s="104"/>
      <c r="F5" s="104"/>
      <c r="G5" s="104"/>
      <c r="H5" s="104"/>
      <c r="I5" s="104"/>
      <c r="J5" s="104"/>
      <c r="K5" s="104"/>
      <c r="L5" s="104"/>
      <c r="M5" s="104"/>
    </row>
    <row r="6" spans="1:13" s="94" customFormat="1" x14ac:dyDescent="0.25">
      <c r="A6" s="105"/>
      <c r="B6" s="106"/>
      <c r="C6" s="106"/>
      <c r="D6" s="106"/>
      <c r="E6" s="106"/>
      <c r="F6" s="106"/>
      <c r="G6" s="106"/>
      <c r="H6" s="106"/>
      <c r="I6" s="106"/>
      <c r="J6" s="106"/>
      <c r="K6" s="106"/>
      <c r="L6" s="106"/>
      <c r="M6" s="93"/>
    </row>
    <row r="7" spans="1:13" s="94" customFormat="1" ht="15.75" customHeight="1" x14ac:dyDescent="0.25">
      <c r="A7" s="168" t="s">
        <v>68</v>
      </c>
      <c r="B7" s="169"/>
      <c r="C7" s="169"/>
      <c r="D7" s="169"/>
      <c r="E7" s="169"/>
      <c r="F7" s="170"/>
      <c r="G7" s="107"/>
      <c r="H7" s="165" t="s">
        <v>69</v>
      </c>
      <c r="I7" s="166"/>
      <c r="J7" s="166"/>
      <c r="K7" s="166"/>
      <c r="L7" s="166"/>
      <c r="M7" s="167"/>
    </row>
    <row r="8" spans="1:13" s="94" customFormat="1" x14ac:dyDescent="0.25">
      <c r="A8" s="150" t="s">
        <v>70</v>
      </c>
      <c r="B8" s="108"/>
      <c r="C8" s="108"/>
      <c r="D8" s="138" t="s">
        <v>71</v>
      </c>
      <c r="E8" s="141"/>
      <c r="F8" s="151"/>
      <c r="G8" s="93" t="s">
        <v>0</v>
      </c>
      <c r="H8" s="109" t="s">
        <v>72</v>
      </c>
      <c r="I8" s="110"/>
      <c r="J8" s="110"/>
      <c r="K8" s="111" t="s">
        <v>71</v>
      </c>
      <c r="L8" s="111"/>
      <c r="M8" s="112"/>
    </row>
    <row r="9" spans="1:13" s="94" customFormat="1" x14ac:dyDescent="0.25">
      <c r="A9" s="152" t="s">
        <v>57</v>
      </c>
      <c r="B9" s="113"/>
      <c r="C9" s="113"/>
      <c r="D9" s="139" t="s">
        <v>73</v>
      </c>
      <c r="E9" s="113"/>
      <c r="F9" s="153"/>
      <c r="G9" s="114"/>
      <c r="H9" s="115" t="s">
        <v>74</v>
      </c>
      <c r="I9" s="116"/>
      <c r="J9" s="116"/>
      <c r="K9" s="117" t="s">
        <v>75</v>
      </c>
      <c r="L9" s="117"/>
      <c r="M9" s="118"/>
    </row>
    <row r="10" spans="1:13" s="94" customFormat="1" x14ac:dyDescent="0.25">
      <c r="A10" s="152" t="s">
        <v>76</v>
      </c>
      <c r="B10" s="119"/>
      <c r="C10" s="119"/>
      <c r="D10" s="139" t="s">
        <v>77</v>
      </c>
      <c r="E10" s="113"/>
      <c r="F10" s="153"/>
      <c r="G10" s="114"/>
      <c r="H10" s="120" t="s">
        <v>78</v>
      </c>
      <c r="I10" s="121"/>
      <c r="J10" s="121"/>
      <c r="K10" s="121"/>
      <c r="L10" s="121"/>
      <c r="M10" s="122"/>
    </row>
    <row r="11" spans="1:13" s="94" customFormat="1" x14ac:dyDescent="0.25">
      <c r="A11" s="154" t="s">
        <v>79</v>
      </c>
      <c r="B11" s="113"/>
      <c r="C11" s="119"/>
      <c r="D11" s="140" t="s">
        <v>80</v>
      </c>
      <c r="E11" s="123"/>
      <c r="F11" s="155"/>
      <c r="G11" s="114"/>
      <c r="H11" s="124" t="s">
        <v>58</v>
      </c>
      <c r="I11" s="146"/>
      <c r="J11" s="147"/>
      <c r="K11" s="147"/>
      <c r="L11" s="147"/>
      <c r="M11" s="125"/>
    </row>
    <row r="12" spans="1:13" s="94" customFormat="1" x14ac:dyDescent="0.25">
      <c r="A12" s="156" t="s">
        <v>56</v>
      </c>
      <c r="B12" s="126"/>
      <c r="C12" s="127"/>
      <c r="D12" s="127"/>
      <c r="E12" s="127"/>
      <c r="F12" s="157"/>
      <c r="G12" s="114"/>
      <c r="H12" s="128"/>
      <c r="I12" s="146"/>
      <c r="J12" s="129"/>
      <c r="K12" s="129"/>
      <c r="L12" s="129"/>
      <c r="M12" s="130"/>
    </row>
    <row r="13" spans="1:13" s="94" customFormat="1" x14ac:dyDescent="0.25">
      <c r="A13" s="158"/>
      <c r="B13" s="144"/>
      <c r="C13" s="144"/>
      <c r="D13" s="144"/>
      <c r="E13" s="144"/>
      <c r="F13" s="159"/>
      <c r="G13" s="114"/>
      <c r="H13" s="131" t="s">
        <v>59</v>
      </c>
      <c r="I13" s="148"/>
      <c r="J13" s="149"/>
      <c r="K13" s="149"/>
      <c r="L13" s="149"/>
      <c r="M13" s="132"/>
    </row>
    <row r="14" spans="1:13" s="94" customFormat="1" x14ac:dyDescent="0.25">
      <c r="A14" s="133"/>
      <c r="B14" s="160"/>
      <c r="C14" s="160"/>
      <c r="D14" s="160"/>
      <c r="E14" s="160"/>
      <c r="F14" s="161"/>
      <c r="G14" s="114"/>
      <c r="H14" s="133"/>
      <c r="I14" s="134"/>
      <c r="J14" s="135"/>
      <c r="K14" s="135"/>
      <c r="L14" s="135"/>
      <c r="M14" s="136"/>
    </row>
    <row r="15" spans="1:13" s="94" customFormat="1" ht="16.5" thickBot="1" x14ac:dyDescent="0.3">
      <c r="A15" s="253"/>
      <c r="B15" s="254"/>
      <c r="C15" s="254"/>
      <c r="D15" s="254"/>
      <c r="E15" s="254"/>
      <c r="F15" s="254"/>
      <c r="G15" s="114"/>
      <c r="H15" s="253"/>
      <c r="I15" s="253"/>
      <c r="J15" s="255"/>
      <c r="K15" s="255"/>
      <c r="L15" s="255"/>
      <c r="M15" s="255"/>
    </row>
    <row r="16" spans="1:13" ht="15" customHeight="1" x14ac:dyDescent="0.25">
      <c r="A16" s="142"/>
      <c r="B16" s="143"/>
      <c r="C16" s="143"/>
      <c r="D16" s="143"/>
      <c r="E16" s="143"/>
      <c r="F16" s="143"/>
      <c r="G16" s="79"/>
      <c r="H16" s="143"/>
      <c r="I16" s="143"/>
      <c r="J16" s="143"/>
      <c r="K16" s="143"/>
      <c r="L16" s="145"/>
      <c r="M16" s="52"/>
    </row>
    <row r="17" spans="1:13" ht="17.25" customHeight="1" x14ac:dyDescent="0.25">
      <c r="A17" s="171" t="s">
        <v>88</v>
      </c>
      <c r="B17" s="172"/>
      <c r="C17" s="172"/>
      <c r="D17" s="172"/>
      <c r="E17" s="172"/>
      <c r="F17" s="173"/>
      <c r="G17" s="54"/>
      <c r="H17" s="162" t="s">
        <v>113</v>
      </c>
      <c r="I17" s="163"/>
      <c r="J17" s="163"/>
      <c r="K17" s="163"/>
      <c r="L17" s="163"/>
      <c r="M17" s="164"/>
    </row>
    <row r="18" spans="1:13" s="175" customFormat="1" ht="17.25" customHeight="1" x14ac:dyDescent="0.2">
      <c r="A18" s="188" t="s">
        <v>11</v>
      </c>
      <c r="B18" s="189"/>
      <c r="C18" s="189"/>
      <c r="D18" s="189"/>
      <c r="E18" s="205" t="s">
        <v>89</v>
      </c>
      <c r="F18" s="190"/>
      <c r="G18" s="174" t="s">
        <v>0</v>
      </c>
      <c r="H18" s="242" t="s">
        <v>14</v>
      </c>
      <c r="I18" s="228" t="s">
        <v>11</v>
      </c>
      <c r="J18" s="228"/>
      <c r="K18" s="228"/>
      <c r="L18" s="204" t="s">
        <v>114</v>
      </c>
      <c r="M18" s="297" t="s">
        <v>126</v>
      </c>
    </row>
    <row r="19" spans="1:13" ht="17.25" customHeight="1" x14ac:dyDescent="0.25">
      <c r="A19" s="186" t="s">
        <v>93</v>
      </c>
      <c r="B19" s="187"/>
      <c r="C19" s="187"/>
      <c r="D19" s="187"/>
      <c r="E19" s="206"/>
      <c r="F19" s="176"/>
      <c r="G19" s="55"/>
      <c r="H19" s="289">
        <f>IF(E19&lt;&gt;"140mm Timber Framing",15746,15747)</f>
        <v>15746</v>
      </c>
      <c r="I19" s="78" t="str">
        <f>IF(E19&lt;&gt;"140mm Timber Framing","150mm x 20m Sill Tape","200mm x 20m Sill Tape")</f>
        <v>150mm x 20m Sill Tape</v>
      </c>
      <c r="J19" s="78"/>
      <c r="K19" s="78"/>
      <c r="L19" s="200" t="str">
        <f>IF(($F$25+$F$26+$F$27+$F$28+$F$29)&lt;1,"",IF((($F$25+$F$26+$F$27+$F$28+$F$29)*14)/1000&lt;1,1,(($F$25+$F$26+$F$27+$F$28+$F$29)*'Ratio Cals'!K42)/20))</f>
        <v/>
      </c>
      <c r="M19" s="199"/>
    </row>
    <row r="20" spans="1:13" ht="17.25" customHeight="1" x14ac:dyDescent="0.25">
      <c r="A20" s="193" t="s">
        <v>95</v>
      </c>
      <c r="B20" s="194"/>
      <c r="C20" s="194"/>
      <c r="D20" s="194"/>
      <c r="E20" s="207"/>
      <c r="F20" s="177"/>
      <c r="G20" s="55"/>
      <c r="H20" s="77"/>
      <c r="I20" s="197" t="s">
        <v>115</v>
      </c>
      <c r="J20" s="197"/>
      <c r="K20" s="197"/>
      <c r="L20" s="201"/>
      <c r="M20" s="215"/>
    </row>
    <row r="21" spans="1:13" ht="17.25" customHeight="1" x14ac:dyDescent="0.25">
      <c r="A21" s="195"/>
      <c r="B21" s="196"/>
      <c r="C21" s="196"/>
      <c r="D21" s="196"/>
      <c r="E21" s="208"/>
      <c r="F21" s="178"/>
      <c r="G21" s="55"/>
      <c r="H21" s="290"/>
      <c r="I21" s="75"/>
      <c r="J21" s="75"/>
      <c r="K21" s="291"/>
      <c r="L21" s="292"/>
      <c r="M21" s="293"/>
    </row>
    <row r="22" spans="1:13" ht="17.25" customHeight="1" x14ac:dyDescent="0.25">
      <c r="A22" s="58"/>
      <c r="B22" s="59"/>
      <c r="C22" s="59"/>
      <c r="D22" s="60"/>
      <c r="E22" s="60"/>
      <c r="F22" s="51"/>
      <c r="G22" s="55"/>
      <c r="H22" s="57"/>
      <c r="I22" s="57"/>
      <c r="J22" s="57"/>
      <c r="K22" s="57"/>
      <c r="L22" s="57"/>
      <c r="M22" s="57"/>
    </row>
    <row r="23" spans="1:13" ht="17.25" customHeight="1" x14ac:dyDescent="0.25">
      <c r="A23" s="179" t="s">
        <v>92</v>
      </c>
      <c r="B23" s="180"/>
      <c r="C23" s="180"/>
      <c r="D23" s="180"/>
      <c r="E23" s="180"/>
      <c r="F23" s="181"/>
      <c r="G23" s="55"/>
      <c r="H23" s="162" t="s">
        <v>121</v>
      </c>
      <c r="I23" s="163"/>
      <c r="J23" s="163"/>
      <c r="K23" s="163"/>
      <c r="L23" s="163"/>
      <c r="M23" s="164"/>
    </row>
    <row r="24" spans="1:13" ht="15.75" customHeight="1" x14ac:dyDescent="0.25">
      <c r="A24" s="233" t="s">
        <v>13</v>
      </c>
      <c r="B24" s="234" t="s">
        <v>94</v>
      </c>
      <c r="C24" s="234"/>
      <c r="D24" s="235" t="s">
        <v>16</v>
      </c>
      <c r="E24" s="191" t="s">
        <v>123</v>
      </c>
      <c r="F24" s="192" t="s">
        <v>1</v>
      </c>
      <c r="G24" s="55"/>
      <c r="H24" s="243" t="s">
        <v>118</v>
      </c>
      <c r="I24" s="244"/>
      <c r="J24" s="244"/>
      <c r="K24" s="244"/>
      <c r="L24" s="244"/>
      <c r="M24" s="245"/>
    </row>
    <row r="25" spans="1:13" x14ac:dyDescent="0.25">
      <c r="A25" s="272">
        <v>15855</v>
      </c>
      <c r="B25" s="271" t="s">
        <v>90</v>
      </c>
      <c r="C25" s="271"/>
      <c r="D25" s="270" t="s">
        <v>64</v>
      </c>
      <c r="E25" s="185"/>
      <c r="F25" s="182">
        <f>(2.45*1.2)*E25</f>
        <v>0</v>
      </c>
      <c r="G25" s="55"/>
      <c r="H25" s="243"/>
      <c r="I25" s="244"/>
      <c r="J25" s="244"/>
      <c r="K25" s="244"/>
      <c r="L25" s="244"/>
      <c r="M25" s="245"/>
    </row>
    <row r="26" spans="1:13" x14ac:dyDescent="0.25">
      <c r="A26" s="273">
        <v>15909</v>
      </c>
      <c r="B26" s="274" t="s">
        <v>90</v>
      </c>
      <c r="C26" s="275"/>
      <c r="D26" s="276" t="s">
        <v>65</v>
      </c>
      <c r="E26" s="277"/>
      <c r="F26" s="183">
        <f>(2.75*1.2)*E26</f>
        <v>0</v>
      </c>
      <c r="G26" s="55"/>
      <c r="H26" s="243"/>
      <c r="I26" s="244"/>
      <c r="J26" s="244"/>
      <c r="K26" s="244"/>
      <c r="L26" s="244"/>
      <c r="M26" s="245"/>
    </row>
    <row r="27" spans="1:13" x14ac:dyDescent="0.25">
      <c r="A27" s="236">
        <v>15767</v>
      </c>
      <c r="B27" s="237" t="s">
        <v>90</v>
      </c>
      <c r="C27" s="237"/>
      <c r="D27" s="278" t="s">
        <v>15</v>
      </c>
      <c r="E27" s="213"/>
      <c r="F27" s="183">
        <f>(3*1.2)*E27</f>
        <v>0</v>
      </c>
      <c r="G27" s="55"/>
      <c r="H27" s="243" t="s">
        <v>119</v>
      </c>
      <c r="I27" s="244"/>
      <c r="J27" s="244"/>
      <c r="K27" s="244"/>
      <c r="L27" s="244"/>
      <c r="M27" s="245"/>
    </row>
    <row r="28" spans="1:13" x14ac:dyDescent="0.25">
      <c r="A28" s="273">
        <v>15911</v>
      </c>
      <c r="B28" s="274" t="s">
        <v>91</v>
      </c>
      <c r="C28" s="275"/>
      <c r="D28" s="276" t="s">
        <v>65</v>
      </c>
      <c r="E28" s="213"/>
      <c r="F28" s="183">
        <f>(2.75*1.2)*E28</f>
        <v>0</v>
      </c>
      <c r="G28" s="55"/>
      <c r="H28" s="243"/>
      <c r="I28" s="244"/>
      <c r="J28" s="244"/>
      <c r="K28" s="244"/>
      <c r="L28" s="244"/>
      <c r="M28" s="245"/>
    </row>
    <row r="29" spans="1:13" x14ac:dyDescent="0.25">
      <c r="A29" s="238">
        <v>15771</v>
      </c>
      <c r="B29" s="239" t="s">
        <v>91</v>
      </c>
      <c r="C29" s="239"/>
      <c r="D29" s="240" t="s">
        <v>15</v>
      </c>
      <c r="E29" s="214"/>
      <c r="F29" s="184">
        <f>(3*1.2)*E29</f>
        <v>0</v>
      </c>
      <c r="G29" s="55"/>
      <c r="H29" s="243"/>
      <c r="I29" s="244"/>
      <c r="J29" s="244"/>
      <c r="K29" s="244"/>
      <c r="L29" s="244"/>
      <c r="M29" s="245"/>
    </row>
    <row r="30" spans="1:13" ht="15.75" customHeight="1" x14ac:dyDescent="0.25">
      <c r="A30" s="69"/>
      <c r="B30" s="69"/>
      <c r="C30" s="69"/>
      <c r="D30" s="68"/>
      <c r="E30" s="69"/>
      <c r="F30" s="69"/>
      <c r="G30" s="55"/>
      <c r="H30" s="247" t="s">
        <v>120</v>
      </c>
      <c r="I30" s="248"/>
      <c r="J30" s="248"/>
      <c r="K30" s="248"/>
      <c r="L30" s="248"/>
      <c r="M30" s="249"/>
    </row>
    <row r="31" spans="1:13" x14ac:dyDescent="0.25">
      <c r="A31" s="171" t="s">
        <v>100</v>
      </c>
      <c r="B31" s="172"/>
      <c r="C31" s="172"/>
      <c r="D31" s="172"/>
      <c r="E31" s="172"/>
      <c r="F31" s="173"/>
      <c r="G31" s="55"/>
      <c r="H31" s="246"/>
      <c r="I31" s="246"/>
      <c r="J31" s="246"/>
      <c r="K31" s="246"/>
      <c r="L31" s="246"/>
      <c r="M31" s="246"/>
    </row>
    <row r="32" spans="1:13" x14ac:dyDescent="0.25">
      <c r="A32" s="294" t="s">
        <v>122</v>
      </c>
      <c r="B32" s="295"/>
      <c r="C32" s="295"/>
      <c r="D32" s="295"/>
      <c r="E32" s="295"/>
      <c r="F32" s="296"/>
      <c r="G32" s="55"/>
      <c r="H32" s="162" t="s">
        <v>117</v>
      </c>
      <c r="I32" s="163"/>
      <c r="J32" s="163"/>
      <c r="K32" s="163"/>
      <c r="L32" s="163"/>
      <c r="M32" s="164"/>
    </row>
    <row r="33" spans="1:13" x14ac:dyDescent="0.25">
      <c r="A33" s="242" t="s">
        <v>14</v>
      </c>
      <c r="B33" s="228" t="s">
        <v>11</v>
      </c>
      <c r="C33" s="228"/>
      <c r="D33" s="232" t="s">
        <v>99</v>
      </c>
      <c r="E33" s="204" t="s">
        <v>96</v>
      </c>
      <c r="F33" s="219" t="s">
        <v>124</v>
      </c>
      <c r="G33" s="55"/>
      <c r="H33" s="243" t="s">
        <v>116</v>
      </c>
      <c r="I33" s="244"/>
      <c r="J33" s="244"/>
      <c r="K33" s="244"/>
      <c r="L33" s="244"/>
      <c r="M33" s="245"/>
    </row>
    <row r="34" spans="1:13" ht="15.75" customHeight="1" x14ac:dyDescent="0.25">
      <c r="A34" s="282">
        <v>15741</v>
      </c>
      <c r="B34" s="230" t="s">
        <v>106</v>
      </c>
      <c r="C34" s="230"/>
      <c r="D34" s="212" t="s">
        <v>97</v>
      </c>
      <c r="E34" s="222" t="str">
        <f t="shared" ref="E34:E38" si="0">IF(($F$25+$F$26+$F$27+$F$28+$F$29)&lt;1,"",IF((($F$25+$F$26+$F$27+$F$28+$F$29)*14)/1000&lt;1,1,(($F$25+$F$26+$F$27+$F$28+$F$29)*14)/1000))</f>
        <v/>
      </c>
      <c r="F34" s="224"/>
      <c r="G34" s="55"/>
      <c r="H34" s="243"/>
      <c r="I34" s="244"/>
      <c r="J34" s="244"/>
      <c r="K34" s="244"/>
      <c r="L34" s="244"/>
      <c r="M34" s="245"/>
    </row>
    <row r="35" spans="1:13" x14ac:dyDescent="0.25">
      <c r="A35" s="283"/>
      <c r="B35" s="259" t="s">
        <v>107</v>
      </c>
      <c r="C35" s="259"/>
      <c r="D35" s="257"/>
      <c r="E35" s="258"/>
      <c r="F35" s="226"/>
      <c r="G35" s="55"/>
      <c r="H35" s="243"/>
      <c r="I35" s="244"/>
      <c r="J35" s="244"/>
      <c r="K35" s="244"/>
      <c r="L35" s="244"/>
      <c r="M35" s="245"/>
    </row>
    <row r="36" spans="1:13" x14ac:dyDescent="0.25">
      <c r="A36" s="284">
        <v>15881</v>
      </c>
      <c r="B36" s="268" t="s">
        <v>108</v>
      </c>
      <c r="C36" s="268"/>
      <c r="D36" s="262" t="s">
        <v>97</v>
      </c>
      <c r="E36" s="279" t="str">
        <f>IF(($F$25+$F$26+$F$27+$F$28+$F$29)&lt;1,"",IF((($F$25+$F$26+$F$27+$F$28+$F$29)*14)/500&lt;1,1,(($F$25+$F$26+$F$27+$F$28+$F$29)*14)/500))</f>
        <v/>
      </c>
      <c r="F36" s="227"/>
      <c r="G36" s="55"/>
      <c r="H36" s="250" t="s">
        <v>66</v>
      </c>
      <c r="I36" s="251"/>
      <c r="J36" s="251"/>
      <c r="K36" s="251"/>
      <c r="L36" s="251"/>
      <c r="M36" s="252"/>
    </row>
    <row r="37" spans="1:13" x14ac:dyDescent="0.25">
      <c r="A37" s="285"/>
      <c r="B37" s="269" t="s">
        <v>109</v>
      </c>
      <c r="C37" s="269"/>
      <c r="D37" s="265"/>
      <c r="E37" s="280"/>
      <c r="F37" s="281"/>
      <c r="G37" s="55"/>
      <c r="H37" s="57"/>
      <c r="I37" s="57"/>
      <c r="J37" s="57"/>
      <c r="K37" s="57"/>
      <c r="L37" s="57"/>
      <c r="M37" s="57"/>
    </row>
    <row r="38" spans="1:13" x14ac:dyDescent="0.25">
      <c r="A38" s="284">
        <v>15777</v>
      </c>
      <c r="B38" s="268" t="s">
        <v>110</v>
      </c>
      <c r="C38" s="268"/>
      <c r="D38" s="262" t="s">
        <v>98</v>
      </c>
      <c r="E38" s="279" t="str">
        <f t="shared" si="0"/>
        <v/>
      </c>
      <c r="F38" s="227"/>
      <c r="G38" s="55"/>
      <c r="H38" s="57"/>
      <c r="I38" s="57"/>
      <c r="J38" s="57"/>
      <c r="K38" s="57"/>
      <c r="L38" s="57"/>
      <c r="M38" s="57"/>
    </row>
    <row r="39" spans="1:13" x14ac:dyDescent="0.25">
      <c r="A39" s="285"/>
      <c r="B39" s="269" t="s">
        <v>107</v>
      </c>
      <c r="C39" s="269"/>
      <c r="D39" s="265"/>
      <c r="E39" s="280"/>
      <c r="F39" s="226"/>
      <c r="G39" s="55"/>
      <c r="H39" s="52"/>
      <c r="I39" s="52"/>
      <c r="J39" s="52"/>
      <c r="K39" s="56"/>
      <c r="L39" s="52"/>
      <c r="M39" s="52"/>
    </row>
    <row r="40" spans="1:13" x14ac:dyDescent="0.25">
      <c r="A40" s="283">
        <v>15882</v>
      </c>
      <c r="B40" s="256" t="s">
        <v>111</v>
      </c>
      <c r="C40" s="256"/>
      <c r="D40" s="257" t="s">
        <v>98</v>
      </c>
      <c r="E40" s="258" t="str">
        <f>IF(($F$25+$F$26+$F$27+$F$28+$F$29)&lt;1,"",IF((($F$25+$F$26+$F$27+$F$28+$F$29)*14)/800&lt;1,1,(($F$25+$F$26+$F$27+$F$28+$F$29)*14)/800))</f>
        <v/>
      </c>
      <c r="F40" s="227"/>
      <c r="G40" s="55"/>
      <c r="H40" s="57"/>
      <c r="I40" s="57"/>
      <c r="J40" s="57"/>
      <c r="K40" s="57"/>
      <c r="L40" s="57"/>
      <c r="M40" s="57"/>
    </row>
    <row r="41" spans="1:13" x14ac:dyDescent="0.25">
      <c r="A41" s="286"/>
      <c r="B41" s="231" t="s">
        <v>112</v>
      </c>
      <c r="C41" s="231"/>
      <c r="D41" s="211"/>
      <c r="E41" s="223"/>
      <c r="F41" s="225"/>
      <c r="G41" s="55"/>
      <c r="H41" s="57"/>
      <c r="I41" s="57"/>
      <c r="J41" s="57"/>
      <c r="K41" s="57"/>
      <c r="L41" s="57"/>
      <c r="M41" s="57"/>
    </row>
    <row r="42" spans="1:13" ht="15" customHeight="1" x14ac:dyDescent="0.25">
      <c r="A42" s="58"/>
      <c r="B42" s="58"/>
      <c r="C42" s="58"/>
      <c r="D42" s="56"/>
      <c r="E42" s="56"/>
      <c r="F42" s="58"/>
      <c r="G42" s="55"/>
      <c r="H42" s="57"/>
      <c r="I42" s="57"/>
      <c r="J42" s="57"/>
      <c r="K42" s="57"/>
      <c r="L42" s="57"/>
      <c r="M42" s="57"/>
    </row>
    <row r="43" spans="1:13" ht="15" customHeight="1" x14ac:dyDescent="0.25">
      <c r="A43" s="162" t="s">
        <v>101</v>
      </c>
      <c r="B43" s="163"/>
      <c r="C43" s="163"/>
      <c r="D43" s="163"/>
      <c r="E43" s="163"/>
      <c r="F43" s="164"/>
      <c r="G43" s="55"/>
      <c r="H43" s="57"/>
      <c r="I43" s="57"/>
      <c r="J43" s="57"/>
      <c r="K43" s="57"/>
      <c r="L43" s="57"/>
      <c r="M43" s="57"/>
    </row>
    <row r="44" spans="1:13" ht="15" customHeight="1" x14ac:dyDescent="0.25">
      <c r="A44" s="241" t="s">
        <v>14</v>
      </c>
      <c r="B44" s="228" t="s">
        <v>11</v>
      </c>
      <c r="C44" s="228"/>
      <c r="D44" s="228"/>
      <c r="E44" s="220" t="s">
        <v>125</v>
      </c>
      <c r="F44" s="221" t="s">
        <v>126</v>
      </c>
      <c r="G44" s="55"/>
      <c r="H44" s="57"/>
      <c r="I44" s="57"/>
      <c r="J44" s="57"/>
      <c r="K44" s="57"/>
      <c r="L44" s="57"/>
      <c r="M44" s="57"/>
    </row>
    <row r="45" spans="1:13" ht="15" customHeight="1" x14ac:dyDescent="0.25">
      <c r="A45" s="287">
        <v>15776</v>
      </c>
      <c r="B45" s="78" t="s">
        <v>17</v>
      </c>
      <c r="C45" s="78"/>
      <c r="D45" s="78"/>
      <c r="E45" s="200" t="str">
        <f>IF(($F$25+$F$26+$F$27+$F$28+$F$29)&lt;1,"",IF((($F$25+$F$26+$F$27+$F$28+$F$29)*14)/1000&lt;1,1,(($F$25+$F$26+$F$27+$F$28+$F$29)*'Ratio Cals'!K37)/30))</f>
        <v/>
      </c>
      <c r="F45" s="199"/>
      <c r="G45" s="55"/>
      <c r="H45" s="57"/>
      <c r="I45" s="57"/>
      <c r="J45" s="57"/>
      <c r="K45" s="57"/>
      <c r="L45" s="57"/>
      <c r="M45" s="57"/>
    </row>
    <row r="46" spans="1:13" s="62" customFormat="1" x14ac:dyDescent="0.25">
      <c r="A46" s="288"/>
      <c r="B46" s="260" t="s">
        <v>102</v>
      </c>
      <c r="C46" s="260"/>
      <c r="D46" s="260"/>
      <c r="E46" s="261"/>
      <c r="F46" s="215"/>
      <c r="G46" s="61"/>
      <c r="H46" s="57"/>
      <c r="I46" s="57"/>
      <c r="J46" s="57"/>
      <c r="K46" s="57"/>
      <c r="L46" s="57"/>
      <c r="M46" s="57"/>
    </row>
    <row r="47" spans="1:13" s="62" customFormat="1" ht="15.6" customHeight="1" x14ac:dyDescent="0.25">
      <c r="A47" s="263">
        <v>15742</v>
      </c>
      <c r="B47" s="263" t="s">
        <v>30</v>
      </c>
      <c r="C47" s="263"/>
      <c r="D47" s="263"/>
      <c r="E47" s="264" t="str">
        <f>IF(($F$25+$F$26+$F$27+$F$28+$F$29)&lt;1,"",IF((($F$25+$F$26+$F$27+$F$28+$F$29)*14)/1000&lt;1,1,(($F$25+$F$26+$F$27+$F$28+$F$29)*'Ratio Cals'!K38)/30))</f>
        <v/>
      </c>
      <c r="F47" s="216"/>
      <c r="G47" s="61"/>
      <c r="H47" s="57"/>
      <c r="I47" s="57"/>
      <c r="J47" s="57"/>
      <c r="K47" s="57"/>
      <c r="L47" s="57"/>
      <c r="M47" s="57"/>
    </row>
    <row r="48" spans="1:13" s="62" customFormat="1" x14ac:dyDescent="0.25">
      <c r="A48" s="267"/>
      <c r="B48" s="260" t="s">
        <v>103</v>
      </c>
      <c r="C48" s="260"/>
      <c r="D48" s="260"/>
      <c r="E48" s="266"/>
      <c r="F48" s="217"/>
      <c r="G48" s="63"/>
      <c r="H48" s="52"/>
      <c r="I48" s="52"/>
      <c r="J48" s="52"/>
      <c r="K48" s="56"/>
      <c r="L48" s="52"/>
      <c r="M48" s="52"/>
    </row>
    <row r="49" spans="1:17" s="62" customFormat="1" ht="15.6" customHeight="1" x14ac:dyDescent="0.25">
      <c r="A49" s="263">
        <v>15743</v>
      </c>
      <c r="B49" s="263" t="s">
        <v>18</v>
      </c>
      <c r="C49" s="263"/>
      <c r="D49" s="263"/>
      <c r="E49" s="264" t="str">
        <f>IF(($F$25+$F$26+$F$27+$F$28+$F$29)&lt;1,"",IF((($F$25+$F$26+$F$27+$F$28+$F$29)*14)/1000&lt;1,1,(($F$25+$F$26+$F$27+$F$28+$F$29)*'Ratio Cals'!K39)/30))</f>
        <v/>
      </c>
      <c r="F49" s="210"/>
      <c r="G49" s="63"/>
      <c r="H49" s="52"/>
      <c r="I49" s="52"/>
      <c r="J49" s="52"/>
      <c r="K49" s="56"/>
      <c r="L49" s="52"/>
      <c r="M49" s="52"/>
    </row>
    <row r="50" spans="1:17" s="62" customFormat="1" ht="15.6" customHeight="1" x14ac:dyDescent="0.25">
      <c r="A50" s="267"/>
      <c r="B50" s="267" t="s">
        <v>104</v>
      </c>
      <c r="C50" s="267"/>
      <c r="D50" s="267"/>
      <c r="E50" s="266"/>
      <c r="F50" s="209"/>
      <c r="G50" s="64"/>
      <c r="H50" s="52"/>
      <c r="I50" s="52"/>
      <c r="J50" s="52"/>
      <c r="K50" s="56"/>
      <c r="L50" s="52"/>
      <c r="M50" s="52"/>
    </row>
    <row r="51" spans="1:17" s="62" customFormat="1" ht="15.6" customHeight="1" x14ac:dyDescent="0.25">
      <c r="A51" s="229">
        <f>IF(E19&lt;&gt;"140mm Timber Framing",15744,15745)</f>
        <v>15744</v>
      </c>
      <c r="B51" s="198" t="str">
        <f>IF(E19&lt;&gt;"140mm Timber Framing","150mm x 30m Flashing Tape","200mm x 30m Flashing Tape")</f>
        <v>150mm x 30m Flashing Tape</v>
      </c>
      <c r="C51" s="198"/>
      <c r="D51" s="198"/>
      <c r="E51" s="202" t="str">
        <f>IF(($F$25+$F$26+$F$27+$F$28+$F$29)&lt;1,"",IF((($F$25+$F$26+$F$27+$F$28+$F$29)*14)/1000&lt;1,1,(($F$25+$F$26+$F$27+$F$28+$F$29)*'Ratio Cals'!K40)/30))</f>
        <v/>
      </c>
      <c r="F51" s="218"/>
      <c r="G51" s="61"/>
      <c r="H51" s="52"/>
      <c r="I51" s="52"/>
      <c r="J51" s="52"/>
      <c r="K51" s="56"/>
      <c r="L51" s="52"/>
      <c r="M51" s="52"/>
      <c r="Q51" s="65"/>
    </row>
    <row r="52" spans="1:17" s="62" customFormat="1" ht="16.5" customHeight="1" x14ac:dyDescent="0.25">
      <c r="A52" s="287"/>
      <c r="B52" s="76" t="s">
        <v>105</v>
      </c>
      <c r="C52" s="76"/>
      <c r="D52" s="76"/>
      <c r="E52" s="200"/>
      <c r="F52" s="203"/>
      <c r="G52" s="66"/>
      <c r="H52" s="52"/>
      <c r="I52" s="52"/>
      <c r="J52" s="52"/>
      <c r="K52" s="56"/>
      <c r="L52" s="52"/>
      <c r="M52" s="52"/>
    </row>
    <row r="53" spans="1:17" s="62" customFormat="1" ht="15.6" customHeight="1" x14ac:dyDescent="0.25">
      <c r="A53" s="58"/>
      <c r="B53" s="58"/>
      <c r="C53" s="58"/>
      <c r="D53" s="56"/>
      <c r="E53" s="56"/>
      <c r="F53" s="58"/>
      <c r="G53" s="63"/>
      <c r="H53" s="52"/>
      <c r="I53" s="52"/>
      <c r="J53" s="52"/>
      <c r="K53" s="56"/>
      <c r="L53" s="52"/>
      <c r="M53" s="52"/>
    </row>
    <row r="54" spans="1:17" s="62" customFormat="1" ht="15.6" customHeight="1" x14ac:dyDescent="0.25">
      <c r="A54" s="58"/>
      <c r="B54" s="58"/>
      <c r="C54" s="58"/>
      <c r="D54" s="56"/>
      <c r="E54" s="56"/>
      <c r="F54" s="58"/>
      <c r="G54" s="63"/>
      <c r="H54" s="52"/>
      <c r="I54" s="52"/>
      <c r="J54" s="52"/>
      <c r="K54" s="56"/>
      <c r="L54" s="52"/>
      <c r="M54" s="52"/>
    </row>
    <row r="55" spans="1:17" s="62" customFormat="1" ht="15.6" customHeight="1" x14ac:dyDescent="0.25">
      <c r="A55" s="58"/>
      <c r="B55" s="58"/>
      <c r="C55" s="58"/>
      <c r="D55" s="56"/>
      <c r="E55" s="56"/>
      <c r="F55" s="58"/>
      <c r="G55" s="67"/>
      <c r="H55" s="52"/>
      <c r="I55" s="52"/>
      <c r="J55" s="52"/>
      <c r="K55" s="56"/>
      <c r="L55" s="52"/>
      <c r="M55" s="52"/>
    </row>
    <row r="56" spans="1:17" s="62" customFormat="1" ht="15.6" customHeight="1" x14ac:dyDescent="0.25">
      <c r="A56" s="58"/>
      <c r="B56" s="58"/>
      <c r="C56" s="58"/>
      <c r="D56" s="56"/>
      <c r="E56" s="56"/>
      <c r="F56" s="58"/>
      <c r="G56" s="67"/>
      <c r="H56" s="52"/>
      <c r="I56" s="52"/>
      <c r="J56" s="52"/>
      <c r="K56" s="56"/>
      <c r="L56" s="52"/>
      <c r="M56" s="52"/>
    </row>
    <row r="57" spans="1:17" s="62" customFormat="1" ht="15.6" customHeight="1" x14ac:dyDescent="0.25">
      <c r="A57" s="58"/>
      <c r="B57" s="58"/>
      <c r="C57" s="58"/>
      <c r="D57" s="56"/>
      <c r="E57" s="56"/>
      <c r="F57" s="58"/>
      <c r="G57" s="67"/>
      <c r="H57" s="53"/>
      <c r="I57" s="53"/>
      <c r="J57" s="53"/>
      <c r="K57" s="71"/>
      <c r="L57" s="53"/>
      <c r="M57" s="53"/>
    </row>
    <row r="58" spans="1:17" s="62" customFormat="1" ht="15.75" customHeight="1" x14ac:dyDescent="0.25">
      <c r="A58" s="58"/>
      <c r="B58" s="58"/>
      <c r="C58" s="58"/>
      <c r="D58" s="56"/>
      <c r="E58" s="56"/>
      <c r="F58" s="58"/>
      <c r="G58" s="67"/>
      <c r="H58" s="53"/>
      <c r="I58" s="53"/>
      <c r="J58" s="53"/>
      <c r="K58" s="71"/>
      <c r="L58" s="53"/>
      <c r="M58" s="53"/>
    </row>
    <row r="59" spans="1:17" s="62" customFormat="1" ht="15.6" customHeight="1" x14ac:dyDescent="0.25">
      <c r="A59" s="72"/>
      <c r="B59" s="72"/>
      <c r="C59" s="72"/>
      <c r="D59" s="71"/>
      <c r="E59" s="71"/>
      <c r="F59" s="72"/>
      <c r="G59" s="67"/>
      <c r="H59" s="53"/>
      <c r="I59" s="53"/>
      <c r="J59" s="53"/>
      <c r="K59" s="71"/>
      <c r="L59" s="53"/>
      <c r="M59" s="53"/>
    </row>
    <row r="60" spans="1:17" s="62" customFormat="1" ht="15.75" customHeight="1" x14ac:dyDescent="0.25">
      <c r="A60" s="72"/>
      <c r="B60" s="72"/>
      <c r="C60" s="72"/>
      <c r="D60" s="71"/>
      <c r="E60" s="71"/>
      <c r="F60" s="72"/>
      <c r="G60" s="67"/>
      <c r="H60" s="53"/>
      <c r="I60" s="53"/>
      <c r="J60" s="53"/>
      <c r="K60" s="71"/>
      <c r="L60" s="53"/>
      <c r="M60" s="53"/>
    </row>
    <row r="61" spans="1:17" s="62" customFormat="1" ht="15.75" customHeight="1" x14ac:dyDescent="0.25">
      <c r="A61" s="72"/>
      <c r="B61" s="72"/>
      <c r="C61" s="72"/>
      <c r="D61" s="71"/>
      <c r="E61" s="71"/>
      <c r="F61" s="72"/>
      <c r="G61" s="67"/>
      <c r="H61" s="53"/>
      <c r="I61" s="53"/>
      <c r="J61" s="53"/>
      <c r="K61" s="71"/>
      <c r="L61" s="53"/>
      <c r="M61" s="53"/>
    </row>
    <row r="62" spans="1:17" s="62" customFormat="1" ht="15.75" customHeight="1" x14ac:dyDescent="0.25">
      <c r="A62" s="72"/>
      <c r="B62" s="72"/>
      <c r="C62" s="72"/>
      <c r="D62" s="71"/>
      <c r="E62" s="71"/>
      <c r="F62" s="72"/>
      <c r="G62" s="67"/>
      <c r="H62" s="53"/>
      <c r="I62" s="53"/>
      <c r="J62" s="53"/>
      <c r="K62" s="71"/>
      <c r="L62" s="53"/>
      <c r="M62" s="53"/>
      <c r="Q62" s="70"/>
    </row>
    <row r="63" spans="1:17" s="62" customFormat="1" ht="15.75" customHeight="1" x14ac:dyDescent="0.25">
      <c r="A63" s="72"/>
      <c r="B63" s="72"/>
      <c r="C63" s="72"/>
      <c r="D63" s="71"/>
      <c r="E63" s="71"/>
      <c r="F63" s="72"/>
      <c r="G63" s="67"/>
      <c r="H63" s="53"/>
      <c r="I63" s="53"/>
      <c r="J63" s="53"/>
      <c r="K63" s="71"/>
      <c r="L63" s="53"/>
      <c r="M63" s="53"/>
      <c r="Q63" s="70"/>
    </row>
    <row r="64" spans="1:17" ht="15.75" customHeight="1" x14ac:dyDescent="0.25">
      <c r="G64" s="52"/>
    </row>
    <row r="65" spans="7:14" ht="18" customHeight="1" x14ac:dyDescent="0.25">
      <c r="G65" s="52"/>
    </row>
    <row r="66" spans="7:14" ht="18" customHeight="1" x14ac:dyDescent="0.25">
      <c r="G66" s="52"/>
    </row>
    <row r="67" spans="7:14" x14ac:dyDescent="0.25">
      <c r="G67" s="52"/>
    </row>
    <row r="68" spans="7:14" x14ac:dyDescent="0.25">
      <c r="G68" s="52"/>
    </row>
    <row r="69" spans="7:14" x14ac:dyDescent="0.25">
      <c r="G69" s="52"/>
    </row>
    <row r="70" spans="7:14" x14ac:dyDescent="0.25">
      <c r="G70" s="52"/>
    </row>
    <row r="71" spans="7:14" x14ac:dyDescent="0.25">
      <c r="G71" s="74"/>
      <c r="N71" s="73"/>
    </row>
    <row r="72" spans="7:14" x14ac:dyDescent="0.25">
      <c r="G72" s="52"/>
    </row>
  </sheetData>
  <sheetProtection formatCells="0" formatColumns="0" formatRows="0" insertColumns="0" insertRows="0" insertHyperlinks="0" deleteColumns="0" deleteRows="0" selectLockedCells="1" sort="0" autoFilter="0" pivotTables="0" selectUnlockedCells="1"/>
  <mergeCells count="102">
    <mergeCell ref="I18:K18"/>
    <mergeCell ref="I19:K19"/>
    <mergeCell ref="I20:K20"/>
    <mergeCell ref="H24:M26"/>
    <mergeCell ref="B48:D48"/>
    <mergeCell ref="B49:D49"/>
    <mergeCell ref="B50:D50"/>
    <mergeCell ref="B51:D51"/>
    <mergeCell ref="B52:D52"/>
    <mergeCell ref="A40:A41"/>
    <mergeCell ref="D40:D41"/>
    <mergeCell ref="E40:E41"/>
    <mergeCell ref="F40:F41"/>
    <mergeCell ref="B45:D45"/>
    <mergeCell ref="B44:D44"/>
    <mergeCell ref="A36:A37"/>
    <mergeCell ref="D36:D37"/>
    <mergeCell ref="F36:F37"/>
    <mergeCell ref="A38:A39"/>
    <mergeCell ref="D38:D39"/>
    <mergeCell ref="F38:F39"/>
    <mergeCell ref="E38:E39"/>
    <mergeCell ref="B35:C35"/>
    <mergeCell ref="B37:C37"/>
    <mergeCell ref="B39:C39"/>
    <mergeCell ref="B41:C41"/>
    <mergeCell ref="D34:D35"/>
    <mergeCell ref="B24:C24"/>
    <mergeCell ref="B25:C25"/>
    <mergeCell ref="B26:C26"/>
    <mergeCell ref="B27:C27"/>
    <mergeCell ref="B33:C33"/>
    <mergeCell ref="A32:F32"/>
    <mergeCell ref="A12:A14"/>
    <mergeCell ref="B12:F14"/>
    <mergeCell ref="H13:I14"/>
    <mergeCell ref="J13:M14"/>
    <mergeCell ref="B10:C10"/>
    <mergeCell ref="E10:F10"/>
    <mergeCell ref="H10:M10"/>
    <mergeCell ref="B11:C11"/>
    <mergeCell ref="E11:F11"/>
    <mergeCell ref="H11:I12"/>
    <mergeCell ref="J11:M12"/>
    <mergeCell ref="B8:C8"/>
    <mergeCell ref="E8:F8"/>
    <mergeCell ref="I8:J8"/>
    <mergeCell ref="K8:L8"/>
    <mergeCell ref="B9:C9"/>
    <mergeCell ref="E9:F9"/>
    <mergeCell ref="I9:J9"/>
    <mergeCell ref="K9:L9"/>
    <mergeCell ref="A1:L1"/>
    <mergeCell ref="A2:L3"/>
    <mergeCell ref="A4:L4"/>
    <mergeCell ref="A5:M5"/>
    <mergeCell ref="A7:F7"/>
    <mergeCell ref="H7:M7"/>
    <mergeCell ref="F45:F46"/>
    <mergeCell ref="A47:A48"/>
    <mergeCell ref="F47:F48"/>
    <mergeCell ref="A23:F23"/>
    <mergeCell ref="A19:D19"/>
    <mergeCell ref="A43:F43"/>
    <mergeCell ref="A51:A52"/>
    <mergeCell ref="F51:F52"/>
    <mergeCell ref="H19:H20"/>
    <mergeCell ref="M19:M20"/>
    <mergeCell ref="L19:L20"/>
    <mergeCell ref="H17:M17"/>
    <mergeCell ref="E45:E46"/>
    <mergeCell ref="E47:E48"/>
    <mergeCell ref="E49:E50"/>
    <mergeCell ref="E51:E52"/>
    <mergeCell ref="A16:L16"/>
    <mergeCell ref="B29:C29"/>
    <mergeCell ref="B28:C28"/>
    <mergeCell ref="E18:F18"/>
    <mergeCell ref="A49:A50"/>
    <mergeCell ref="F49:F50"/>
    <mergeCell ref="A45:A46"/>
    <mergeCell ref="A17:F17"/>
    <mergeCell ref="A18:D18"/>
    <mergeCell ref="A20:D21"/>
    <mergeCell ref="E19:F21"/>
    <mergeCell ref="A34:A35"/>
    <mergeCell ref="F34:F35"/>
    <mergeCell ref="E34:E35"/>
    <mergeCell ref="H32:M32"/>
    <mergeCell ref="A31:F31"/>
    <mergeCell ref="B34:C34"/>
    <mergeCell ref="B36:C36"/>
    <mergeCell ref="B38:C38"/>
    <mergeCell ref="B40:C40"/>
    <mergeCell ref="E36:E37"/>
    <mergeCell ref="H36:M36"/>
    <mergeCell ref="H33:M35"/>
    <mergeCell ref="B46:D46"/>
    <mergeCell ref="B47:D47"/>
    <mergeCell ref="H23:M23"/>
    <mergeCell ref="H27:M29"/>
    <mergeCell ref="H30:M30"/>
  </mergeCells>
  <printOptions horizontalCentered="1" verticalCentered="1"/>
  <pageMargins left="0.19685039370078741" right="0.19685039370078741" top="0" bottom="0.15748031496062992" header="0" footer="0.31496062992125984"/>
  <pageSetup paperSize="9" scale="60" orientation="landscape" r:id="rId1"/>
  <headerFooter>
    <oddFooter>&amp;LVersion: 3
Issued: 19.4.23&amp;CPlease send this completed order to your preferred merchant for order processing.</oddFooter>
  </headerFooter>
  <drawing r:id="rId2"/>
  <extLst>
    <ext xmlns:x14="http://schemas.microsoft.com/office/spreadsheetml/2009/9/main" uri="{CCE6A557-97BC-4b89-ADB6-D9C93CAAB3DF}">
      <x14:dataValidations xmlns:xm="http://schemas.microsoft.com/office/excel/2006/main" disablePrompts="1" xWindow="768" yWindow="467" count="5">
        <x14:dataValidation type="list" allowBlank="1" showInputMessage="1" showErrorMessage="1" promptTitle="GIB Deliver to Site Orders Only" prompt="Select from drop down list" xr:uid="{00000000-0002-0000-0100-000002000000}">
          <x14:formula1>
            <xm:f>'Ratio Cals'!$D$15:$D$17</xm:f>
          </x14:formula1>
          <xm:sqref>M9</xm:sqref>
        </x14:dataValidation>
        <x14:dataValidation type="list" allowBlank="1" showInputMessage="1" showErrorMessage="1" promptTitle="Select From Drop Down List" prompt="Please Note: GIB Deliver to Site Services only avaialble in Auckland, Tauranga, Hamilton, Wellington and Christchurch._x000a_GIB Ex Works pick up available in Wellington and Christchurch only. " xr:uid="{27C55AAB-AE3D-4C9E-9399-5D60E33E629A}">
          <x14:formula1>
            <xm:f>'Ratio Cals'!$A$3:$A$6</xm:f>
          </x14:formula1>
          <xm:sqref>E9:F9</xm:sqref>
        </x14:dataValidation>
        <x14:dataValidation type="list" allowBlank="1" showInputMessage="1" showErrorMessage="1" promptTitle="Select From Drop Down List" prompt="Please Note: For Rigid Air Barrier Systems, Standard and Extra Labour delivery services are not available." xr:uid="{6A57631D-A6F0-4C35-AB3D-24C9E2287C29}">
          <x14:formula1>
            <xm:f>'Ratio Cals'!$A$10:$A$12</xm:f>
          </x14:formula1>
          <xm:sqref>I8:J8</xm:sqref>
        </x14:dataValidation>
        <x14:dataValidation type="list" allowBlank="1" showInputMessage="1" showErrorMessage="1" promptTitle="Select From Drop Down List" xr:uid="{D38C6F58-D985-49B3-B31D-B7C5F0464061}">
          <x14:formula1>
            <xm:f>'Ratio Cals'!$D$3:$D$7</xm:f>
          </x14:formula1>
          <xm:sqref>I9:J9</xm:sqref>
        </x14:dataValidation>
        <x14:dataValidation type="list" allowBlank="1" showInputMessage="1" showErrorMessage="1" promptTitle="Select From Drop Down List" prompt="   " xr:uid="{43C8195A-E5A4-4F2F-95E5-1A100CCCF706}">
          <x14:formula1>
            <xm:f>'Ratio Cals'!$A$41:$A$44</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48"/>
  <sheetViews>
    <sheetView topLeftCell="A20" workbookViewId="0">
      <selection activeCell="D18" sqref="D18"/>
    </sheetView>
  </sheetViews>
  <sheetFormatPr defaultRowHeight="15" x14ac:dyDescent="0.25"/>
  <cols>
    <col min="1" max="1" width="11.85546875" customWidth="1"/>
    <col min="3" max="3" width="10.140625" bestFit="1" customWidth="1"/>
    <col min="6" max="6" width="1.5703125" customWidth="1"/>
    <col min="7" max="7" width="13.5703125" customWidth="1"/>
    <col min="8" max="8" width="25" customWidth="1"/>
    <col min="9" max="9" width="16.28515625" bestFit="1" customWidth="1"/>
    <col min="13" max="13" width="19.42578125" customWidth="1"/>
  </cols>
  <sheetData>
    <row r="1" spans="1:12" x14ac:dyDescent="0.25">
      <c r="H1" s="4"/>
      <c r="I1" s="5"/>
      <c r="J1" s="5"/>
      <c r="K1" s="5"/>
      <c r="L1" s="6"/>
    </row>
    <row r="2" spans="1:12" x14ac:dyDescent="0.25">
      <c r="A2" s="2" t="s">
        <v>2</v>
      </c>
      <c r="D2" s="2" t="s">
        <v>3</v>
      </c>
      <c r="G2" s="2"/>
      <c r="H2" s="7" t="s">
        <v>21</v>
      </c>
      <c r="I2" s="8"/>
      <c r="J2" s="9"/>
      <c r="K2" s="9"/>
      <c r="L2" s="10"/>
    </row>
    <row r="3" spans="1:12" x14ac:dyDescent="0.25">
      <c r="H3" s="11"/>
      <c r="I3" s="9"/>
      <c r="J3" s="9"/>
      <c r="K3" s="9"/>
      <c r="L3" s="10"/>
    </row>
    <row r="4" spans="1:12" x14ac:dyDescent="0.25">
      <c r="A4" t="s">
        <v>83</v>
      </c>
      <c r="D4" t="s">
        <v>60</v>
      </c>
      <c r="H4" s="7" t="s">
        <v>23</v>
      </c>
      <c r="I4" s="12">
        <v>14</v>
      </c>
      <c r="J4" s="9" t="s">
        <v>24</v>
      </c>
      <c r="K4" s="9"/>
      <c r="L4" s="10"/>
    </row>
    <row r="5" spans="1:12" x14ac:dyDescent="0.25">
      <c r="A5" s="137" t="s">
        <v>84</v>
      </c>
      <c r="D5" t="s">
        <v>61</v>
      </c>
      <c r="H5" s="11"/>
      <c r="I5" s="9"/>
      <c r="J5" s="9"/>
      <c r="K5" s="9"/>
      <c r="L5" s="10"/>
    </row>
    <row r="6" spans="1:12" x14ac:dyDescent="0.25">
      <c r="A6" t="s">
        <v>85</v>
      </c>
      <c r="D6" t="s">
        <v>62</v>
      </c>
      <c r="H6" s="7" t="s">
        <v>26</v>
      </c>
      <c r="I6" s="9"/>
      <c r="J6" s="9"/>
      <c r="K6" s="9"/>
      <c r="L6" s="10"/>
    </row>
    <row r="7" spans="1:12" x14ac:dyDescent="0.25">
      <c r="A7" s="1"/>
      <c r="D7" t="s">
        <v>63</v>
      </c>
      <c r="H7" s="11" t="s">
        <v>19</v>
      </c>
      <c r="I7" s="12">
        <v>30</v>
      </c>
      <c r="J7" s="9" t="s">
        <v>25</v>
      </c>
      <c r="K7" s="9"/>
      <c r="L7" s="10"/>
    </row>
    <row r="8" spans="1:12" x14ac:dyDescent="0.25">
      <c r="A8" s="1"/>
      <c r="H8" s="11" t="s">
        <v>20</v>
      </c>
      <c r="I8" s="12">
        <v>22</v>
      </c>
      <c r="J8" s="9" t="s">
        <v>25</v>
      </c>
      <c r="K8" s="9"/>
      <c r="L8" s="10"/>
    </row>
    <row r="9" spans="1:12" x14ac:dyDescent="0.25">
      <c r="A9" s="1"/>
      <c r="H9" s="11"/>
      <c r="I9" s="12"/>
      <c r="J9" s="9"/>
      <c r="K9" s="9"/>
      <c r="L9" s="10"/>
    </row>
    <row r="10" spans="1:12" x14ac:dyDescent="0.25">
      <c r="A10" s="1"/>
      <c r="H10" s="11"/>
      <c r="I10" s="12"/>
      <c r="J10" s="9"/>
      <c r="K10" s="9"/>
      <c r="L10" s="10"/>
    </row>
    <row r="11" spans="1:12" x14ac:dyDescent="0.25">
      <c r="A11" s="137" t="s">
        <v>84</v>
      </c>
      <c r="H11" s="11"/>
      <c r="I11" s="12"/>
      <c r="J11" s="9"/>
      <c r="K11" s="9"/>
      <c r="L11" s="10"/>
    </row>
    <row r="12" spans="1:12" x14ac:dyDescent="0.25">
      <c r="A12" t="s">
        <v>85</v>
      </c>
      <c r="H12" s="11"/>
      <c r="I12" s="12"/>
      <c r="J12" s="9"/>
      <c r="K12" s="9"/>
      <c r="L12" s="10"/>
    </row>
    <row r="13" spans="1:12" x14ac:dyDescent="0.25">
      <c r="A13" s="1"/>
      <c r="H13" s="11"/>
      <c r="I13" s="12"/>
      <c r="J13" s="9"/>
      <c r="K13" s="9"/>
      <c r="L13" s="10"/>
    </row>
    <row r="14" spans="1:12" x14ac:dyDescent="0.25">
      <c r="A14" s="3"/>
      <c r="H14" s="11"/>
      <c r="I14" s="9"/>
      <c r="J14" s="9"/>
      <c r="K14" s="9"/>
      <c r="L14" s="10"/>
    </row>
    <row r="15" spans="1:12" x14ac:dyDescent="0.25">
      <c r="A15" s="1" t="s">
        <v>4</v>
      </c>
      <c r="H15" s="7" t="s">
        <v>27</v>
      </c>
      <c r="I15" s="9"/>
      <c r="J15" s="9"/>
      <c r="K15" s="9"/>
      <c r="L15" s="10"/>
    </row>
    <row r="16" spans="1:12" x14ac:dyDescent="0.25">
      <c r="A16" s="1" t="s">
        <v>5</v>
      </c>
      <c r="D16" t="s">
        <v>86</v>
      </c>
      <c r="H16" s="13">
        <v>3</v>
      </c>
      <c r="I16" s="9" t="s">
        <v>28</v>
      </c>
      <c r="J16" s="9" t="s">
        <v>29</v>
      </c>
      <c r="K16" s="9"/>
      <c r="L16" s="10"/>
    </row>
    <row r="17" spans="1:17" x14ac:dyDescent="0.25">
      <c r="D17" t="s">
        <v>87</v>
      </c>
      <c r="H17" s="11"/>
      <c r="I17" s="9"/>
      <c r="J17" s="9"/>
      <c r="K17" s="9"/>
      <c r="L17" s="10"/>
    </row>
    <row r="18" spans="1:17" x14ac:dyDescent="0.25">
      <c r="A18" t="s">
        <v>6</v>
      </c>
      <c r="H18" s="14"/>
      <c r="I18" s="15"/>
      <c r="J18" s="15"/>
      <c r="K18" s="15"/>
      <c r="L18" s="16"/>
    </row>
    <row r="20" spans="1:17" ht="23.25" customHeight="1" x14ac:dyDescent="0.25">
      <c r="A20" t="s">
        <v>7</v>
      </c>
    </row>
    <row r="21" spans="1:17" ht="15" customHeight="1" x14ac:dyDescent="0.35">
      <c r="A21" t="s">
        <v>8</v>
      </c>
      <c r="H21" s="21" t="s">
        <v>40</v>
      </c>
      <c r="P21" s="22"/>
    </row>
    <row r="22" spans="1:17" ht="23.25" x14ac:dyDescent="0.35">
      <c r="A22" t="s">
        <v>9</v>
      </c>
      <c r="H22" s="21"/>
      <c r="P22" s="22"/>
    </row>
    <row r="23" spans="1:17" x14ac:dyDescent="0.25">
      <c r="A23" t="s">
        <v>10</v>
      </c>
      <c r="H23" s="23" t="s">
        <v>41</v>
      </c>
      <c r="I23" s="24"/>
      <c r="J23" s="25" t="e">
        <f>'[1]Screw Cost'!#REF!</f>
        <v>#REF!</v>
      </c>
      <c r="K23" t="s">
        <v>42</v>
      </c>
      <c r="L23">
        <v>10</v>
      </c>
      <c r="M23" t="s">
        <v>43</v>
      </c>
      <c r="P23" s="22"/>
    </row>
    <row r="24" spans="1:17" x14ac:dyDescent="0.25">
      <c r="H24" s="26"/>
      <c r="P24" s="22"/>
    </row>
    <row r="25" spans="1:17" ht="23.25" x14ac:dyDescent="0.35">
      <c r="H25" s="80" t="s">
        <v>39</v>
      </c>
      <c r="I25" s="81"/>
      <c r="J25" s="82"/>
      <c r="K25" s="27"/>
    </row>
    <row r="26" spans="1:17" x14ac:dyDescent="0.25">
      <c r="A26" t="s">
        <v>12</v>
      </c>
      <c r="H26" s="17"/>
      <c r="I26" s="83" t="s">
        <v>31</v>
      </c>
      <c r="J26" s="84"/>
      <c r="K26" s="28"/>
      <c r="L26" s="28"/>
      <c r="M26" s="28"/>
      <c r="N26" s="28"/>
      <c r="O26" s="28"/>
      <c r="P26" s="28"/>
      <c r="Q26" s="29"/>
    </row>
    <row r="27" spans="1:17" x14ac:dyDescent="0.25">
      <c r="H27" s="18" t="s">
        <v>32</v>
      </c>
      <c r="I27" s="85">
        <f>K37</f>
        <v>5.7692307692307696E-2</v>
      </c>
      <c r="J27" s="86"/>
      <c r="K27" s="28"/>
      <c r="L27" s="28"/>
      <c r="M27" s="28"/>
      <c r="N27" s="28"/>
      <c r="O27" s="28"/>
      <c r="P27" s="28"/>
      <c r="Q27" s="29"/>
    </row>
    <row r="28" spans="1:17" x14ac:dyDescent="0.25">
      <c r="A28">
        <v>2400</v>
      </c>
      <c r="C28">
        <v>2400</v>
      </c>
      <c r="H28" s="18" t="s">
        <v>33</v>
      </c>
      <c r="I28" s="85">
        <f>K38</f>
        <v>0.51923076923076927</v>
      </c>
      <c r="J28" s="86"/>
      <c r="K28" s="28"/>
      <c r="L28" s="28"/>
      <c r="M28" s="28"/>
      <c r="N28" s="28"/>
      <c r="O28" s="28"/>
      <c r="P28" s="28"/>
      <c r="Q28" s="29"/>
    </row>
    <row r="29" spans="1:17" x14ac:dyDescent="0.25">
      <c r="A29">
        <v>3000</v>
      </c>
      <c r="C29">
        <v>2700</v>
      </c>
      <c r="H29" s="19" t="s">
        <v>34</v>
      </c>
      <c r="I29" s="85">
        <f>K39</f>
        <v>0.23076923076923078</v>
      </c>
      <c r="J29" s="86"/>
      <c r="K29" s="28"/>
      <c r="L29" s="28"/>
      <c r="M29" s="28"/>
      <c r="N29" s="28"/>
      <c r="O29" s="28"/>
      <c r="P29" s="28"/>
      <c r="Q29" s="29"/>
    </row>
    <row r="30" spans="1:17" x14ac:dyDescent="0.25">
      <c r="A30">
        <v>3600</v>
      </c>
      <c r="C30">
        <v>3000</v>
      </c>
      <c r="H30" s="19" t="s">
        <v>35</v>
      </c>
      <c r="I30" s="85">
        <f>K40*0.9</f>
        <v>0.10384615384615385</v>
      </c>
      <c r="J30" s="86"/>
      <c r="K30" s="28"/>
      <c r="L30" s="28"/>
      <c r="M30" s="28"/>
      <c r="N30" s="28"/>
      <c r="O30" s="28"/>
      <c r="P30" s="28"/>
      <c r="Q30" s="29"/>
    </row>
    <row r="31" spans="1:17" x14ac:dyDescent="0.25">
      <c r="A31">
        <v>4200</v>
      </c>
      <c r="C31">
        <v>3300</v>
      </c>
      <c r="H31" s="19" t="s">
        <v>36</v>
      </c>
      <c r="I31" s="85">
        <f>0.12*0.1</f>
        <v>1.2E-2</v>
      </c>
      <c r="J31" s="86"/>
      <c r="K31" s="28"/>
      <c r="L31" s="28"/>
      <c r="M31" s="28"/>
      <c r="N31" s="28"/>
      <c r="O31" s="28"/>
      <c r="P31" s="28"/>
      <c r="Q31" s="29"/>
    </row>
    <row r="32" spans="1:17" x14ac:dyDescent="0.25">
      <c r="A32">
        <v>4800</v>
      </c>
      <c r="C32">
        <v>3600</v>
      </c>
      <c r="H32" s="19" t="s">
        <v>37</v>
      </c>
      <c r="I32" s="85">
        <f>K42*0.9</f>
        <v>6.9230769230769235E-2</v>
      </c>
      <c r="J32" s="86"/>
      <c r="K32" s="28"/>
      <c r="L32" s="28"/>
      <c r="M32" s="28"/>
      <c r="N32" s="28"/>
      <c r="O32" s="28"/>
      <c r="P32" s="28"/>
      <c r="Q32" s="29"/>
    </row>
    <row r="33" spans="1:17" x14ac:dyDescent="0.25">
      <c r="A33">
        <v>6000</v>
      </c>
      <c r="C33">
        <v>4200</v>
      </c>
      <c r="H33" s="20" t="s">
        <v>38</v>
      </c>
      <c r="I33" s="88">
        <f>0.08*0.1</f>
        <v>8.0000000000000002E-3</v>
      </c>
      <c r="J33" s="89"/>
      <c r="K33" s="28"/>
      <c r="L33" s="28"/>
      <c r="M33" s="28"/>
      <c r="N33" s="28"/>
      <c r="O33" s="28"/>
      <c r="P33" s="28"/>
      <c r="Q33" s="29"/>
    </row>
    <row r="34" spans="1:17" ht="23.25" customHeight="1" x14ac:dyDescent="0.25">
      <c r="C34">
        <v>4800</v>
      </c>
      <c r="H34" s="30"/>
      <c r="I34" s="28"/>
      <c r="J34" s="28"/>
      <c r="K34" s="28"/>
      <c r="L34" s="28"/>
      <c r="M34" s="28"/>
      <c r="N34" s="28"/>
      <c r="O34" s="28"/>
      <c r="P34" s="28"/>
      <c r="Q34" s="29"/>
    </row>
    <row r="35" spans="1:17" ht="24.75" customHeight="1" x14ac:dyDescent="0.35">
      <c r="C35">
        <v>6000</v>
      </c>
      <c r="H35" s="87" t="s">
        <v>44</v>
      </c>
      <c r="I35" s="87"/>
      <c r="J35" s="87"/>
      <c r="K35" s="87"/>
      <c r="L35" s="87"/>
      <c r="M35" s="87" t="s">
        <v>45</v>
      </c>
      <c r="N35" s="87"/>
      <c r="O35" s="87"/>
      <c r="P35" s="87"/>
      <c r="Q35" s="87"/>
    </row>
    <row r="36" spans="1:17" ht="30" x14ac:dyDescent="0.25">
      <c r="H36" s="31"/>
      <c r="I36" s="32" t="s">
        <v>46</v>
      </c>
      <c r="J36" s="32" t="s">
        <v>47</v>
      </c>
      <c r="K36" s="32" t="s">
        <v>55</v>
      </c>
      <c r="L36" s="33"/>
      <c r="M36" s="31"/>
      <c r="N36" s="32" t="s">
        <v>46</v>
      </c>
      <c r="O36" s="32" t="s">
        <v>47</v>
      </c>
      <c r="P36" s="32" t="s">
        <v>55</v>
      </c>
    </row>
    <row r="37" spans="1:17" x14ac:dyDescent="0.25">
      <c r="A37" t="s">
        <v>22</v>
      </c>
      <c r="H37" s="34" t="s">
        <v>32</v>
      </c>
      <c r="I37" s="35">
        <v>1</v>
      </c>
      <c r="J37" s="35">
        <f>I37*30</f>
        <v>30</v>
      </c>
      <c r="K37" s="36">
        <f>J37/$I$47</f>
        <v>5.7692307692307696E-2</v>
      </c>
      <c r="L37" s="29"/>
      <c r="M37" s="34" t="s">
        <v>32</v>
      </c>
      <c r="N37" s="35">
        <v>1</v>
      </c>
      <c r="O37" s="35">
        <f>N37*30</f>
        <v>30</v>
      </c>
      <c r="P37" s="36">
        <f>O37/$N$47</f>
        <v>5.7692307692307696E-2</v>
      </c>
    </row>
    <row r="38" spans="1:17" x14ac:dyDescent="0.25">
      <c r="H38" s="34" t="s">
        <v>33</v>
      </c>
      <c r="I38" s="35">
        <v>9</v>
      </c>
      <c r="J38" s="35">
        <f>I38*30</f>
        <v>270</v>
      </c>
      <c r="K38" s="36">
        <f t="shared" ref="K38:K43" si="0">J38/$I$47</f>
        <v>0.51923076923076927</v>
      </c>
      <c r="L38" s="29"/>
      <c r="M38" s="34" t="s">
        <v>33</v>
      </c>
      <c r="N38" s="35">
        <v>9</v>
      </c>
      <c r="O38" s="35">
        <f>N38*30</f>
        <v>270</v>
      </c>
      <c r="P38" s="36">
        <f t="shared" ref="P38:P43" si="1">O38/$N$47</f>
        <v>0.51923076923076927</v>
      </c>
    </row>
    <row r="39" spans="1:17" x14ac:dyDescent="0.25">
      <c r="A39" t="s">
        <v>19</v>
      </c>
      <c r="H39" s="30" t="s">
        <v>34</v>
      </c>
      <c r="I39" s="35">
        <v>4</v>
      </c>
      <c r="J39" s="35">
        <f t="shared" ref="J39:J41" si="2">I39*30</f>
        <v>120</v>
      </c>
      <c r="K39" s="36">
        <f t="shared" si="0"/>
        <v>0.23076923076923078</v>
      </c>
      <c r="L39" s="29"/>
      <c r="M39" s="30" t="s">
        <v>34</v>
      </c>
      <c r="N39" s="35">
        <v>4</v>
      </c>
      <c r="O39" s="35">
        <f t="shared" ref="O39" si="3">N39*30</f>
        <v>120</v>
      </c>
      <c r="P39" s="36">
        <f t="shared" si="1"/>
        <v>0.23076923076923078</v>
      </c>
    </row>
    <row r="40" spans="1:17" x14ac:dyDescent="0.25">
      <c r="A40" t="s">
        <v>20</v>
      </c>
      <c r="H40" s="30" t="s">
        <v>35</v>
      </c>
      <c r="I40" s="35">
        <v>3</v>
      </c>
      <c r="J40" s="35">
        <f>I40*20</f>
        <v>60</v>
      </c>
      <c r="K40" s="36">
        <f t="shared" si="0"/>
        <v>0.11538461538461539</v>
      </c>
      <c r="L40" s="29"/>
      <c r="M40" s="30" t="s">
        <v>35</v>
      </c>
      <c r="N40" s="35">
        <v>0</v>
      </c>
      <c r="O40" s="35">
        <f>N40*20</f>
        <v>0</v>
      </c>
      <c r="P40" s="36">
        <f t="shared" si="1"/>
        <v>0</v>
      </c>
    </row>
    <row r="41" spans="1:17" x14ac:dyDescent="0.25">
      <c r="H41" s="30" t="s">
        <v>36</v>
      </c>
      <c r="I41" s="35">
        <v>0</v>
      </c>
      <c r="J41" s="35">
        <f t="shared" si="2"/>
        <v>0</v>
      </c>
      <c r="K41" s="36">
        <f t="shared" si="0"/>
        <v>0</v>
      </c>
      <c r="L41" s="29"/>
      <c r="M41" s="30" t="s">
        <v>36</v>
      </c>
      <c r="N41" s="35">
        <v>3</v>
      </c>
      <c r="O41" s="35">
        <f>N41*20</f>
        <v>60</v>
      </c>
      <c r="P41" s="36">
        <f t="shared" si="1"/>
        <v>0.11538461538461539</v>
      </c>
    </row>
    <row r="42" spans="1:17" x14ac:dyDescent="0.25">
      <c r="A42" t="s">
        <v>52</v>
      </c>
      <c r="H42" s="30" t="s">
        <v>37</v>
      </c>
      <c r="I42" s="35">
        <v>2</v>
      </c>
      <c r="J42" s="35">
        <f>I42*20</f>
        <v>40</v>
      </c>
      <c r="K42" s="36">
        <f t="shared" si="0"/>
        <v>7.6923076923076927E-2</v>
      </c>
      <c r="L42" s="29"/>
      <c r="M42" s="30" t="s">
        <v>37</v>
      </c>
      <c r="N42" s="35">
        <v>0</v>
      </c>
      <c r="O42" s="35">
        <f>N42*20</f>
        <v>0</v>
      </c>
      <c r="P42" s="36">
        <f t="shared" si="1"/>
        <v>0</v>
      </c>
    </row>
    <row r="43" spans="1:17" x14ac:dyDescent="0.25">
      <c r="A43" t="s">
        <v>53</v>
      </c>
      <c r="H43" s="30" t="s">
        <v>38</v>
      </c>
      <c r="I43" s="35">
        <v>0</v>
      </c>
      <c r="J43" s="35">
        <f>I43*20</f>
        <v>0</v>
      </c>
      <c r="K43" s="36">
        <f t="shared" si="0"/>
        <v>0</v>
      </c>
      <c r="L43" s="29"/>
      <c r="M43" s="30" t="s">
        <v>38</v>
      </c>
      <c r="N43" s="37">
        <v>2</v>
      </c>
      <c r="O43" s="35">
        <f>N43*20</f>
        <v>40</v>
      </c>
      <c r="P43" s="36">
        <f t="shared" si="1"/>
        <v>7.6923076923076927E-2</v>
      </c>
    </row>
    <row r="44" spans="1:17" x14ac:dyDescent="0.25">
      <c r="A44" t="s">
        <v>54</v>
      </c>
      <c r="H44" s="30"/>
      <c r="I44" s="38"/>
      <c r="J44" s="28"/>
      <c r="K44" s="28"/>
      <c r="L44" s="29"/>
      <c r="M44" s="30"/>
      <c r="N44" s="39"/>
      <c r="O44" s="28"/>
      <c r="P44" s="28"/>
    </row>
    <row r="45" spans="1:17" x14ac:dyDescent="0.25">
      <c r="H45" s="40" t="s">
        <v>48</v>
      </c>
      <c r="I45" s="41">
        <v>187</v>
      </c>
      <c r="J45" s="42" t="s">
        <v>49</v>
      </c>
      <c r="K45" s="42"/>
      <c r="L45" s="29"/>
      <c r="M45" s="40" t="s">
        <v>48</v>
      </c>
      <c r="N45" s="40">
        <v>187</v>
      </c>
      <c r="O45" s="43"/>
      <c r="P45" s="43"/>
    </row>
    <row r="46" spans="1:17" x14ac:dyDescent="0.25">
      <c r="H46" s="44" t="s">
        <v>50</v>
      </c>
      <c r="I46" s="45">
        <f>SUM(I37:I43)</f>
        <v>19</v>
      </c>
      <c r="J46" s="46"/>
      <c r="K46" s="46"/>
      <c r="L46" s="29"/>
      <c r="M46" s="44" t="s">
        <v>50</v>
      </c>
      <c r="N46" s="44">
        <f>SUM(N37:N43)</f>
        <v>19</v>
      </c>
      <c r="O46" s="46"/>
      <c r="P46" s="46"/>
    </row>
    <row r="47" spans="1:17" x14ac:dyDescent="0.25">
      <c r="H47" s="47" t="s">
        <v>51</v>
      </c>
      <c r="I47" s="48">
        <f>SUM(J37:J43)</f>
        <v>520</v>
      </c>
      <c r="J47" s="49"/>
      <c r="K47" s="49"/>
      <c r="L47" s="29"/>
      <c r="M47" s="47" t="s">
        <v>51</v>
      </c>
      <c r="N47" s="48">
        <f>SUM(O37:O43)</f>
        <v>520</v>
      </c>
      <c r="O47" s="49"/>
      <c r="P47" s="49"/>
    </row>
    <row r="48" spans="1:17" ht="21" x14ac:dyDescent="0.35">
      <c r="H48" s="50"/>
      <c r="I48" s="50"/>
      <c r="J48" s="50"/>
    </row>
  </sheetData>
  <mergeCells count="11">
    <mergeCell ref="H25:J25"/>
    <mergeCell ref="I26:J26"/>
    <mergeCell ref="I27:J27"/>
    <mergeCell ref="H35:L35"/>
    <mergeCell ref="M35:Q35"/>
    <mergeCell ref="I28:J28"/>
    <mergeCell ref="I29:J29"/>
    <mergeCell ref="I30:J30"/>
    <mergeCell ref="I31:J31"/>
    <mergeCell ref="I32:J32"/>
    <mergeCell ref="I33:J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GIB Weatherline Order Form</vt:lpstr>
      <vt:lpstr>Ratio Cals</vt:lpstr>
      <vt:lpstr>'GIB Weatherline Order Form'!Print_Area</vt:lpstr>
    </vt:vector>
  </TitlesOfParts>
  <Company>Winstone Wallboards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White (WWBAKL)</dc:creator>
  <cp:lastModifiedBy>Gordon White (WWBAKL)</cp:lastModifiedBy>
  <cp:lastPrinted>2023-04-19T03:54:37Z</cp:lastPrinted>
  <dcterms:created xsi:type="dcterms:W3CDTF">2014-06-26T07:32:49Z</dcterms:created>
  <dcterms:modified xsi:type="dcterms:W3CDTF">2023-04-19T04:04:09Z</dcterms:modified>
</cp:coreProperties>
</file>